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LANILHA DO POSTO DE SAUDE CORI" sheetId="1" r:id="rId1"/>
    <sheet name="Plan1" sheetId="2" r:id="rId2"/>
  </sheets>
  <definedNames>
    <definedName name="TABLE_1">'PLANILHA DO POSTO DE SAUDE CORI'!$B$10:$I$51</definedName>
  </definedNames>
  <calcPr fullCalcOnLoad="1"/>
</workbook>
</file>

<file path=xl/sharedStrings.xml><?xml version="1.0" encoding="utf-8"?>
<sst xmlns="http://schemas.openxmlformats.org/spreadsheetml/2006/main" count="155" uniqueCount="119">
  <si>
    <t>ITEM</t>
  </si>
  <si>
    <t>UNID.</t>
  </si>
  <si>
    <t>QUANT.</t>
  </si>
  <si>
    <t>TOTAL</t>
  </si>
  <si>
    <t xml:space="preserve">Planilha Orçamentária </t>
  </si>
  <si>
    <t>DESCRIÇÃO DOS SERVIÇOS</t>
  </si>
  <si>
    <t>Subtotal item 2</t>
  </si>
  <si>
    <t>Subtotal item 3</t>
  </si>
  <si>
    <r>
      <t>Município</t>
    </r>
    <r>
      <rPr>
        <sz val="10"/>
        <rFont val="Arial"/>
        <family val="2"/>
      </rPr>
      <t>: ITAMBÉ/BA</t>
    </r>
  </si>
  <si>
    <t>PREFEITURA MUNICIPAL DE ITAMBE/BA</t>
  </si>
  <si>
    <t>VALOR UNIT</t>
  </si>
  <si>
    <t>VALOR C/ BDI</t>
  </si>
  <si>
    <t xml:space="preserve">CUSTO TOTAL DA OBRA </t>
  </si>
  <si>
    <t>Subtotal item 7</t>
  </si>
  <si>
    <t>CÓDIGO</t>
  </si>
  <si>
    <t>Subtotal item 8</t>
  </si>
  <si>
    <t>____________________________________________</t>
  </si>
  <si>
    <t>PINTURA</t>
  </si>
  <si>
    <t>Subtotal item 4</t>
  </si>
  <si>
    <t>Subtotal item 5</t>
  </si>
  <si>
    <t>Subtotal item 6</t>
  </si>
  <si>
    <t>m³</t>
  </si>
  <si>
    <t>m²</t>
  </si>
  <si>
    <t>VALOR GLOBAL</t>
  </si>
  <si>
    <t>BDI</t>
  </si>
  <si>
    <t>1.1</t>
  </si>
  <si>
    <t>1.2</t>
  </si>
  <si>
    <t>MURO</t>
  </si>
  <si>
    <t>FUNDAÇÕES</t>
  </si>
  <si>
    <t>1.3</t>
  </si>
  <si>
    <t>1.4</t>
  </si>
  <si>
    <t>73817/002</t>
  </si>
  <si>
    <t>1.1.1</t>
  </si>
  <si>
    <t>1.1.2</t>
  </si>
  <si>
    <t>1.1.3</t>
  </si>
  <si>
    <t>SUPERESTRUTURA</t>
  </si>
  <si>
    <t>1.2.1</t>
  </si>
  <si>
    <t>1.2.2</t>
  </si>
  <si>
    <t>ALVENARIA DE VEDAÇÃO E REVESTIMENTO DE PAREDES</t>
  </si>
  <si>
    <t>1.3.1</t>
  </si>
  <si>
    <t>1.3.2</t>
  </si>
  <si>
    <t>1.3.3</t>
  </si>
  <si>
    <t>1.4.1</t>
  </si>
  <si>
    <t>1.4.2</t>
  </si>
  <si>
    <t>1.4.3</t>
  </si>
  <si>
    <t>Escavação manual de valas</t>
  </si>
  <si>
    <t>Preparo de fundo de vala com largura menor que 1.5m, em local com nível baixo de interferência.</t>
  </si>
  <si>
    <t>Embasamento de material granular - tipo rachão.</t>
  </si>
  <si>
    <t>1.2.3</t>
  </si>
  <si>
    <t>Kg</t>
  </si>
  <si>
    <t>Montagem e Desmontagem de formas de pilares retangulares e estruturas similares com área média das seções menor ou igual a 0,25m², em chapa compensada resinada,8 utilizações. AF_12/2015</t>
  </si>
  <si>
    <t>Armação de pilar de uma estrutura convencional de concreto armado utilizando aço CA-50 de 12,5mm - Montagem.</t>
  </si>
  <si>
    <t>Concretagem de Pilares, FCK= 25MPA, com uso de baldes em edificação com seção média de pilares menor e igual a 0,25m² - lançamento, adensamento e acabamento. AF_12/2015.</t>
  </si>
  <si>
    <t>Massa única em argamassa traço 1:2:8, preparo manual, aplicado manualmente em panos cegos de fachada, espessura de 25mm. AF_06/2014</t>
  </si>
  <si>
    <t>Chapisco aplicado em alvenarias e estruturas de concreto, com colher de pedreiro, argamassa traço 1:3 com preparo manual. AF_06/2014</t>
  </si>
  <si>
    <t>Alvenaria de vedação de blocos cerâmicos furados na vertical de 9x19x39cm (espessura de 9cm) de paredes com área líquida maior ou igual a 6m².</t>
  </si>
  <si>
    <t>Aplicação de fundo selador Acrílico em paredes, uma demão. AF_06/2014</t>
  </si>
  <si>
    <t>Aplicação manual de pintura com tinta látex acrilica, em paredes, duas demãos. AF_06/2014</t>
  </si>
  <si>
    <t>SEINFRA - C0588</t>
  </si>
  <si>
    <t>Caiação em duas demãos com supercal.</t>
  </si>
  <si>
    <t>ESQUADRIAS MELÁTICAS</t>
  </si>
  <si>
    <t>Grade de Ferro em barra chata 3/16" (Para grade do muro)</t>
  </si>
  <si>
    <t>Grade de Ferro em barra chata 3/16" (Para portão)</t>
  </si>
  <si>
    <t>1.5</t>
  </si>
  <si>
    <t>1.5.1</t>
  </si>
  <si>
    <t>1.5.2</t>
  </si>
  <si>
    <t>2.1</t>
  </si>
  <si>
    <t>3.1</t>
  </si>
  <si>
    <t>3.2</t>
  </si>
  <si>
    <t>PINTURA EXTERNA DA UNIDADE</t>
  </si>
  <si>
    <t>RESTAURAÇÃO INTERNA</t>
  </si>
  <si>
    <t>2.2</t>
  </si>
  <si>
    <t>3.1.1</t>
  </si>
  <si>
    <t>3.1.2</t>
  </si>
  <si>
    <t>3.2.1</t>
  </si>
  <si>
    <t>3.2.2</t>
  </si>
  <si>
    <t>3.2.3</t>
  </si>
  <si>
    <t>Impermeabilização de paredes com argamasse de cimento e areia, com aditivo impermeabilizante, E= 2cm. AF_06/2018</t>
  </si>
  <si>
    <t>ESQUADRIAS</t>
  </si>
  <si>
    <t>Demolição de argamassas, de forma manual, sem reaproveitamento. AF_12/2017</t>
  </si>
  <si>
    <t>Vidro temperado incolor , espessura 6mm, fornecimento e instalação, inclusive massa para vedação.</t>
  </si>
  <si>
    <t>REVESTIMENTO INTERNO</t>
  </si>
  <si>
    <t>PLACA DE OBRA</t>
  </si>
  <si>
    <r>
      <t>Aplicação manual de pintura com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tinta látex acrilica, em paredes, duas demãos. AF_06/2014</t>
    </r>
  </si>
  <si>
    <r>
      <t>Obra</t>
    </r>
    <r>
      <rPr>
        <sz val="10"/>
        <rFont val="Arial"/>
        <family val="2"/>
      </rPr>
      <t>: REFORMA DO POSTO VALTER VILARINHO</t>
    </r>
  </si>
  <si>
    <t>Subtotal item 1</t>
  </si>
  <si>
    <t>4.1</t>
  </si>
  <si>
    <t>Jogo de ferragens cromadas para porta de vidro temperado, uma folha. Composto de dobradiças superior e inferior, trinco, fechadura, contra fechadura com capuchinho sem mola e puxador.</t>
  </si>
  <si>
    <t>unid.</t>
  </si>
  <si>
    <t>1.5.3</t>
  </si>
  <si>
    <t>Pintura Esmalte alto brilho, duas demãos sobre superfície metálica.</t>
  </si>
  <si>
    <t>2.3</t>
  </si>
  <si>
    <t>2.4</t>
  </si>
  <si>
    <t>Lastro de concreto magro, aplicado em pisos ou radies espessura de 5cm. AF_07/2016</t>
  </si>
  <si>
    <t>AMANDA MORAIS BITTENCOURT</t>
  </si>
  <si>
    <t>ENGENHEIRO CIVIL – CREA/BA 50.323</t>
  </si>
  <si>
    <t>PRAÇA VIRIATO FERRAZ - BAIRRO CENTRO</t>
  </si>
  <si>
    <t>3.1.3</t>
  </si>
  <si>
    <t>mercado</t>
  </si>
  <si>
    <t>3.3</t>
  </si>
  <si>
    <t>PINTURA INTERNA</t>
  </si>
  <si>
    <t>3.3.1</t>
  </si>
  <si>
    <t>Subtotal item 9</t>
  </si>
  <si>
    <t>Subtotal item 10</t>
  </si>
  <si>
    <t>Fechadura de embutir com cilindro, externa, completa, acabamento padrão médio, incluso execução de furo - fornecimento e instalação. AF_08/2015.</t>
  </si>
  <si>
    <t>ORSE - 13</t>
  </si>
  <si>
    <t>1.2.4</t>
  </si>
  <si>
    <t>Piso tátil direcional e de alerta, em concreto colorido, p/deficientes visuais, dimensões 30x30cm, aplicado com argamassa industrializada ac-ii, rejuntado.</t>
  </si>
  <si>
    <t>ORSE - 4864</t>
  </si>
  <si>
    <t>1.2.5</t>
  </si>
  <si>
    <t>5.1</t>
  </si>
  <si>
    <t>COBERTURA</t>
  </si>
  <si>
    <t>Revisão geral de telhado em telhas cerâmicas.</t>
  </si>
  <si>
    <t>Demolição de concreto manualmente.</t>
  </si>
  <si>
    <t>DATA DE REFERENCIA BDI - SINAPI 04/2019</t>
  </si>
  <si>
    <t xml:space="preserve">                                                SEINFRA 026</t>
  </si>
  <si>
    <r>
      <t>Endereço</t>
    </r>
    <r>
      <rPr>
        <sz val="10"/>
        <rFont val="Arial"/>
        <family val="2"/>
      </rPr>
      <t xml:space="preserve">: </t>
    </r>
  </si>
  <si>
    <t>SEINFRA - C1937</t>
  </si>
  <si>
    <t>Placa padrão de obra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</si>
</sst>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R$-416]\ #,##0.00;[Red]\-[$R$-416]\ #,##0.00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0.00000"/>
    <numFmt numFmtId="186" formatCode="0.000000"/>
    <numFmt numFmtId="187" formatCode="0.0000000"/>
    <numFmt numFmtId="188" formatCode="0.0000"/>
    <numFmt numFmtId="189" formatCode="0.000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20" borderId="5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77" fontId="0" fillId="0" borderId="16" xfId="53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32" borderId="17" xfId="0" applyFill="1" applyBorder="1" applyAlignment="1">
      <alignment wrapText="1"/>
    </xf>
    <xf numFmtId="0" fontId="0" fillId="32" borderId="18" xfId="0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20" xfId="0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wrapText="1"/>
    </xf>
    <xf numFmtId="4" fontId="2" fillId="33" borderId="27" xfId="0" applyNumberFormat="1" applyFont="1" applyFill="1" applyBorder="1" applyAlignment="1">
      <alignment horizontal="right" wrapText="1"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50" fillId="0" borderId="28" xfId="0" applyFont="1" applyBorder="1" applyAlignment="1">
      <alignment horizontal="center" vertical="center"/>
    </xf>
    <xf numFmtId="4" fontId="0" fillId="0" borderId="28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 wrapText="1"/>
    </xf>
    <xf numFmtId="0" fontId="2" fillId="34" borderId="30" xfId="0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4" fontId="1" fillId="34" borderId="30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horizontal="center" wrapText="1"/>
    </xf>
    <xf numFmtId="4" fontId="1" fillId="34" borderId="30" xfId="0" applyNumberFormat="1" applyFont="1" applyFill="1" applyBorder="1" applyAlignment="1">
      <alignment horizontal="right" wrapText="1"/>
    </xf>
    <xf numFmtId="0" fontId="2" fillId="34" borderId="31" xfId="0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4" fontId="2" fillId="32" borderId="31" xfId="0" applyNumberFormat="1" applyFont="1" applyFill="1" applyBorder="1" applyAlignment="1">
      <alignment horizontal="right" wrapText="1"/>
    </xf>
    <xf numFmtId="4" fontId="2" fillId="34" borderId="3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right" vertical="center" wrapText="1"/>
    </xf>
    <xf numFmtId="0" fontId="2" fillId="22" borderId="32" xfId="0" applyFont="1" applyFill="1" applyBorder="1" applyAlignment="1">
      <alignment horizontal="center" wrapText="1"/>
    </xf>
    <xf numFmtId="0" fontId="2" fillId="22" borderId="33" xfId="0" applyFont="1" applyFill="1" applyBorder="1" applyAlignment="1">
      <alignment horizontal="center" wrapText="1"/>
    </xf>
    <xf numFmtId="0" fontId="2" fillId="22" borderId="13" xfId="0" applyFont="1" applyFill="1" applyBorder="1" applyAlignment="1">
      <alignment horizontal="center" wrapText="1"/>
    </xf>
    <xf numFmtId="4" fontId="2" fillId="22" borderId="13" xfId="0" applyNumberFormat="1" applyFont="1" applyFill="1" applyBorder="1" applyAlignment="1">
      <alignment horizontal="center" wrapText="1"/>
    </xf>
    <xf numFmtId="4" fontId="2" fillId="22" borderId="34" xfId="0" applyNumberFormat="1" applyFont="1" applyFill="1" applyBorder="1" applyAlignment="1">
      <alignment horizont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left" wrapText="1"/>
    </xf>
    <xf numFmtId="0" fontId="0" fillId="22" borderId="17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4" fontId="2" fillId="22" borderId="31" xfId="0" applyNumberFormat="1" applyFont="1" applyFill="1" applyBorder="1" applyAlignment="1">
      <alignment horizontal="right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wrapText="1"/>
    </xf>
    <xf numFmtId="0" fontId="2" fillId="22" borderId="30" xfId="0" applyFont="1" applyFill="1" applyBorder="1" applyAlignment="1">
      <alignment horizontal="center" wrapText="1"/>
    </xf>
    <xf numFmtId="4" fontId="2" fillId="22" borderId="30" xfId="0" applyNumberFormat="1" applyFont="1" applyFill="1" applyBorder="1" applyAlignment="1">
      <alignment horizontal="right" wrapText="1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33" xfId="0" applyNumberFormat="1" applyFont="1" applyFill="1" applyBorder="1" applyAlignment="1">
      <alignment horizontal="right" wrapText="1"/>
    </xf>
    <xf numFmtId="0" fontId="2" fillId="22" borderId="32" xfId="0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2" fillId="22" borderId="27" xfId="0" applyFont="1" applyFill="1" applyBorder="1" applyAlignment="1">
      <alignment horizontal="left" wrapText="1"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22" borderId="36" xfId="0" applyFont="1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horizontal="center" vertical="center" wrapText="1"/>
    </xf>
    <xf numFmtId="0" fontId="2" fillId="22" borderId="38" xfId="0" applyFont="1" applyFill="1" applyBorder="1" applyAlignment="1">
      <alignment horizontal="left" wrapText="1"/>
    </xf>
    <xf numFmtId="0" fontId="0" fillId="34" borderId="14" xfId="0" applyFill="1" applyBorder="1" applyAlignment="1">
      <alignment/>
    </xf>
    <xf numFmtId="4" fontId="0" fillId="34" borderId="18" xfId="0" applyNumberFormat="1" applyFill="1" applyBorder="1" applyAlignment="1">
      <alignment wrapText="1"/>
    </xf>
    <xf numFmtId="0" fontId="0" fillId="34" borderId="18" xfId="0" applyFill="1" applyBorder="1" applyAlignment="1">
      <alignment horizontal="center" wrapText="1"/>
    </xf>
    <xf numFmtId="4" fontId="0" fillId="34" borderId="33" xfId="0" applyNumberFormat="1" applyFill="1" applyBorder="1" applyAlignment="1">
      <alignment wrapText="1"/>
    </xf>
    <xf numFmtId="4" fontId="2" fillId="34" borderId="33" xfId="0" applyNumberFormat="1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left" wrapText="1"/>
    </xf>
    <xf numFmtId="0" fontId="0" fillId="0" borderId="0" xfId="0" applyBorder="1" applyAlignment="1" quotePrefix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2" fillId="22" borderId="39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35" xfId="0" applyNumberFormat="1" applyFont="1" applyBorder="1" applyAlignment="1">
      <alignment horizontal="right" wrapText="1"/>
    </xf>
    <xf numFmtId="0" fontId="2" fillId="33" borderId="35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0" fillId="0" borderId="40" xfId="0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1" fillId="33" borderId="10" xfId="53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2" fillId="33" borderId="2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22" borderId="17" xfId="0" applyFill="1" applyBorder="1" applyAlignment="1">
      <alignment horizontal="center" wrapText="1"/>
    </xf>
    <xf numFmtId="0" fontId="0" fillId="22" borderId="18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4" fontId="2" fillId="0" borderId="41" xfId="0" applyNumberFormat="1" applyFont="1" applyBorder="1" applyAlignment="1">
      <alignment horizontal="right" wrapText="1"/>
    </xf>
    <xf numFmtId="4" fontId="2" fillId="0" borderId="42" xfId="0" applyNumberFormat="1" applyFont="1" applyBorder="1" applyAlignment="1">
      <alignment horizontal="right" wrapText="1"/>
    </xf>
    <xf numFmtId="4" fontId="2" fillId="0" borderId="43" xfId="0" applyNumberFormat="1" applyFont="1" applyBorder="1" applyAlignment="1">
      <alignment horizontal="right" wrapText="1"/>
    </xf>
    <xf numFmtId="0" fontId="2" fillId="33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/>
    </xf>
    <xf numFmtId="0" fontId="2" fillId="33" borderId="19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right" vertical="top" wrapText="1"/>
    </xf>
    <xf numFmtId="4" fontId="2" fillId="0" borderId="41" xfId="0" applyNumberFormat="1" applyFont="1" applyBorder="1" applyAlignment="1">
      <alignment horizontal="right" vertical="top" wrapText="1"/>
    </xf>
    <xf numFmtId="4" fontId="2" fillId="0" borderId="42" xfId="0" applyNumberFormat="1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22" borderId="38" xfId="0" applyFill="1" applyBorder="1" applyAlignment="1">
      <alignment horizontal="center" wrapText="1"/>
    </xf>
    <xf numFmtId="0" fontId="0" fillId="22" borderId="44" xfId="0" applyFill="1" applyBorder="1" applyAlignment="1">
      <alignment horizontal="center" wrapText="1"/>
    </xf>
    <xf numFmtId="0" fontId="0" fillId="22" borderId="37" xfId="0" applyFill="1" applyBorder="1" applyAlignment="1">
      <alignment horizontal="center" wrapText="1"/>
    </xf>
    <xf numFmtId="4" fontId="0" fillId="0" borderId="20" xfId="0" applyNumberFormat="1" applyFill="1" applyBorder="1" applyAlignment="1">
      <alignment/>
    </xf>
    <xf numFmtId="177" fontId="8" fillId="0" borderId="0" xfId="53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19050</xdr:rowOff>
    </xdr:from>
    <xdr:to>
      <xdr:col>7</xdr:col>
      <xdr:colOff>857250</xdr:colOff>
      <xdr:row>6</xdr:row>
      <xdr:rowOff>133350</xdr:rowOff>
    </xdr:to>
    <xdr:pic>
      <xdr:nvPicPr>
        <xdr:cNvPr id="1" name="Imagem 1" descr="LOGO ITAMB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4290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4"/>
  <sheetViews>
    <sheetView showGridLines="0" tabSelected="1" zoomScalePageLayoutView="0" workbookViewId="0" topLeftCell="A1">
      <selection activeCell="A4" sqref="A4:H72"/>
    </sheetView>
  </sheetViews>
  <sheetFormatPr defaultColWidth="9.140625" defaultRowHeight="12.75"/>
  <cols>
    <col min="1" max="1" width="9.140625" style="15" customWidth="1"/>
    <col min="2" max="2" width="10.28125" style="0" customWidth="1"/>
    <col min="3" max="3" width="60.57421875" style="0" customWidth="1"/>
    <col min="4" max="4" width="12.00390625" style="0" customWidth="1"/>
    <col min="5" max="7" width="12.8515625" style="1" customWidth="1"/>
    <col min="8" max="8" width="15.28125" style="1" customWidth="1"/>
    <col min="9" max="9" width="9.7109375" style="0" customWidth="1"/>
    <col min="10" max="10" width="8.57421875" style="0" customWidth="1"/>
    <col min="11" max="11" width="8.421875" style="0" customWidth="1"/>
    <col min="12" max="12" width="10.140625" style="0" bestFit="1" customWidth="1"/>
  </cols>
  <sheetData>
    <row r="1" ht="12.75">
      <c r="A1" s="10"/>
    </row>
    <row r="2" ht="12.75">
      <c r="A2" s="46"/>
    </row>
    <row r="3" spans="1:8" ht="1.5" customHeight="1">
      <c r="A3" s="32"/>
      <c r="B3" s="33"/>
      <c r="C3" s="33"/>
      <c r="D3" s="34"/>
      <c r="E3" s="176"/>
      <c r="F3" s="176"/>
      <c r="G3" s="35"/>
      <c r="H3" s="36"/>
    </row>
    <row r="4" spans="1:13" ht="18.75" customHeight="1">
      <c r="A4" s="37"/>
      <c r="B4" s="30" t="s">
        <v>9</v>
      </c>
      <c r="C4" s="30"/>
      <c r="D4" s="55" t="s">
        <v>24</v>
      </c>
      <c r="E4" s="56"/>
      <c r="F4" s="57">
        <v>0.2</v>
      </c>
      <c r="G4" s="21"/>
      <c r="H4" s="38"/>
      <c r="J4" s="112"/>
      <c r="K4" s="112"/>
      <c r="L4" s="112"/>
      <c r="M4" s="112"/>
    </row>
    <row r="5" spans="1:10" ht="12.75">
      <c r="A5" s="37"/>
      <c r="B5" s="19"/>
      <c r="C5" s="20"/>
      <c r="D5" s="161" t="s">
        <v>114</v>
      </c>
      <c r="E5" s="161"/>
      <c r="F5" s="161"/>
      <c r="G5" s="21"/>
      <c r="H5" s="38"/>
      <c r="J5" s="112"/>
    </row>
    <row r="6" spans="1:10" s="3" customFormat="1" ht="12.75">
      <c r="A6" s="37"/>
      <c r="B6" s="22" t="s">
        <v>84</v>
      </c>
      <c r="C6" s="23"/>
      <c r="D6" s="177" t="s">
        <v>115</v>
      </c>
      <c r="E6" s="177"/>
      <c r="F6" s="177"/>
      <c r="G6" s="23"/>
      <c r="H6" s="39"/>
      <c r="I6" s="4"/>
      <c r="J6" s="112"/>
    </row>
    <row r="7" spans="1:10" s="3" customFormat="1" ht="12.75">
      <c r="A7" s="37"/>
      <c r="B7" s="22" t="s">
        <v>8</v>
      </c>
      <c r="C7" s="23"/>
      <c r="D7" s="85" t="s">
        <v>23</v>
      </c>
      <c r="E7" s="86"/>
      <c r="F7" s="86">
        <f>H66</f>
        <v>43362.0137525</v>
      </c>
      <c r="G7" s="23"/>
      <c r="H7" s="39"/>
      <c r="I7" s="4"/>
      <c r="J7" s="117"/>
    </row>
    <row r="8" spans="1:9" s="3" customFormat="1" ht="13.5" thickBot="1">
      <c r="A8" s="40"/>
      <c r="B8" s="24" t="s">
        <v>116</v>
      </c>
      <c r="C8" s="145" t="s">
        <v>96</v>
      </c>
      <c r="D8" s="26"/>
      <c r="E8" s="27"/>
      <c r="F8" s="138"/>
      <c r="G8" s="25"/>
      <c r="H8" s="41"/>
      <c r="I8" s="4"/>
    </row>
    <row r="9" spans="1:9" s="3" customFormat="1" ht="15" customHeight="1" thickBot="1">
      <c r="A9" s="178" t="s">
        <v>4</v>
      </c>
      <c r="B9" s="179"/>
      <c r="C9" s="179"/>
      <c r="D9" s="179"/>
      <c r="E9" s="179"/>
      <c r="F9" s="179"/>
      <c r="G9" s="179"/>
      <c r="H9" s="180"/>
      <c r="I9" s="4"/>
    </row>
    <row r="10" spans="1:8" ht="13.5" thickBot="1">
      <c r="A10" s="91" t="s">
        <v>0</v>
      </c>
      <c r="B10" s="92" t="s">
        <v>14</v>
      </c>
      <c r="C10" s="93" t="s">
        <v>5</v>
      </c>
      <c r="D10" s="93" t="s">
        <v>1</v>
      </c>
      <c r="E10" s="94" t="s">
        <v>2</v>
      </c>
      <c r="F10" s="94" t="s">
        <v>10</v>
      </c>
      <c r="G10" s="94" t="s">
        <v>11</v>
      </c>
      <c r="H10" s="95" t="s">
        <v>3</v>
      </c>
    </row>
    <row r="11" spans="1:8" ht="13.5" thickBot="1">
      <c r="A11" s="96">
        <v>1</v>
      </c>
      <c r="B11" s="97"/>
      <c r="C11" s="98" t="s">
        <v>27</v>
      </c>
      <c r="D11" s="99"/>
      <c r="E11" s="100"/>
      <c r="F11" s="100"/>
      <c r="G11" s="100"/>
      <c r="H11" s="101">
        <f>H17+H24+H29+H34+H39</f>
        <v>27489.5711525</v>
      </c>
    </row>
    <row r="12" spans="1:8" ht="13.5" thickBot="1">
      <c r="A12" s="42" t="s">
        <v>25</v>
      </c>
      <c r="B12" s="11"/>
      <c r="C12" s="12" t="s">
        <v>28</v>
      </c>
      <c r="D12" s="28"/>
      <c r="E12" s="29"/>
      <c r="F12" s="29"/>
      <c r="G12" s="29"/>
      <c r="H12" s="83"/>
    </row>
    <row r="13" spans="1:8" ht="12.75" customHeight="1">
      <c r="A13" s="43" t="s">
        <v>32</v>
      </c>
      <c r="B13" s="13">
        <v>93358</v>
      </c>
      <c r="C13" s="16" t="s">
        <v>45</v>
      </c>
      <c r="D13" s="43" t="s">
        <v>21</v>
      </c>
      <c r="E13" s="76">
        <f>92.35*0.25*0.35</f>
        <v>8.080625</v>
      </c>
      <c r="F13" s="75">
        <v>61.67</v>
      </c>
      <c r="G13" s="75">
        <f>F13*1.2</f>
        <v>74.004</v>
      </c>
      <c r="H13" s="79">
        <f>G13*E13</f>
        <v>597.9985725</v>
      </c>
    </row>
    <row r="14" spans="1:8" ht="21.75" customHeight="1">
      <c r="A14" s="43" t="s">
        <v>33</v>
      </c>
      <c r="B14" s="13">
        <v>94097</v>
      </c>
      <c r="C14" s="16" t="s">
        <v>46</v>
      </c>
      <c r="D14" s="43" t="s">
        <v>22</v>
      </c>
      <c r="E14" s="76">
        <f>92.35*0.35</f>
        <v>32.3225</v>
      </c>
      <c r="F14" s="75">
        <v>4.93</v>
      </c>
      <c r="G14" s="75">
        <f>F14*1.2</f>
        <v>5.9159999999999995</v>
      </c>
      <c r="H14" s="79">
        <f>G14*E14</f>
        <v>191.21990999999997</v>
      </c>
    </row>
    <row r="15" spans="1:8" ht="12.75" customHeight="1">
      <c r="A15" s="43" t="s">
        <v>34</v>
      </c>
      <c r="B15" s="13">
        <v>95241</v>
      </c>
      <c r="C15" s="16" t="s">
        <v>93</v>
      </c>
      <c r="D15" s="43" t="s">
        <v>22</v>
      </c>
      <c r="E15" s="143">
        <f>E14</f>
        <v>32.3225</v>
      </c>
      <c r="F15" s="88">
        <v>22.61</v>
      </c>
      <c r="G15" s="88">
        <f>F15*1.2</f>
        <v>27.131999999999998</v>
      </c>
      <c r="H15" s="7">
        <f>E15*G15</f>
        <v>876.9740699999999</v>
      </c>
    </row>
    <row r="16" spans="1:8" ht="12.75">
      <c r="A16" s="43" t="s">
        <v>34</v>
      </c>
      <c r="B16" s="43" t="s">
        <v>31</v>
      </c>
      <c r="C16" s="78" t="s">
        <v>47</v>
      </c>
      <c r="D16" s="43" t="s">
        <v>21</v>
      </c>
      <c r="E16" s="76">
        <v>7.84</v>
      </c>
      <c r="F16" s="75">
        <v>109.47</v>
      </c>
      <c r="G16" s="75">
        <f>F16*1.2</f>
        <v>131.364</v>
      </c>
      <c r="H16" s="79">
        <f>G16*E16</f>
        <v>1029.89376</v>
      </c>
    </row>
    <row r="17" spans="1:8" ht="12.75" customHeight="1" thickBot="1">
      <c r="A17" s="58"/>
      <c r="B17" s="162" t="s">
        <v>85</v>
      </c>
      <c r="C17" s="163"/>
      <c r="D17" s="163"/>
      <c r="E17" s="163"/>
      <c r="F17" s="163"/>
      <c r="G17" s="164"/>
      <c r="H17" s="59">
        <f>H13+H14+H16+H15</f>
        <v>2696.0863124999996</v>
      </c>
    </row>
    <row r="18" spans="1:8" ht="12.75" customHeight="1" thickBot="1">
      <c r="A18" s="69" t="s">
        <v>26</v>
      </c>
      <c r="B18" s="60"/>
      <c r="C18" s="61" t="s">
        <v>35</v>
      </c>
      <c r="D18" s="165"/>
      <c r="E18" s="166"/>
      <c r="F18" s="166"/>
      <c r="G18" s="167"/>
      <c r="H18" s="70"/>
    </row>
    <row r="19" spans="1:8" ht="25.5" customHeight="1">
      <c r="A19" s="73" t="s">
        <v>36</v>
      </c>
      <c r="B19" s="73">
        <v>92718</v>
      </c>
      <c r="C19" s="72" t="s">
        <v>52</v>
      </c>
      <c r="D19" s="73" t="s">
        <v>21</v>
      </c>
      <c r="E19" s="76">
        <v>2.72</v>
      </c>
      <c r="F19" s="76">
        <v>447.61</v>
      </c>
      <c r="G19" s="76">
        <f>F19*1.2</f>
        <v>537.132</v>
      </c>
      <c r="H19" s="79">
        <f>G19*E19</f>
        <v>1460.99904</v>
      </c>
    </row>
    <row r="20" spans="1:8" ht="22.5" customHeight="1">
      <c r="A20" s="73" t="s">
        <v>37</v>
      </c>
      <c r="B20" s="73">
        <v>92763</v>
      </c>
      <c r="C20" s="72" t="s">
        <v>51</v>
      </c>
      <c r="D20" s="74" t="s">
        <v>49</v>
      </c>
      <c r="E20" s="77">
        <f>81*E19</f>
        <v>220.32000000000002</v>
      </c>
      <c r="F20" s="77">
        <v>6.24</v>
      </c>
      <c r="G20" s="76">
        <f>F20*1.2</f>
        <v>7.4879999999999995</v>
      </c>
      <c r="H20" s="79">
        <f>G20*E20</f>
        <v>1649.7561600000001</v>
      </c>
    </row>
    <row r="21" spans="1:11" ht="34.5" customHeight="1">
      <c r="A21" s="73" t="s">
        <v>48</v>
      </c>
      <c r="B21" s="74">
        <v>92426</v>
      </c>
      <c r="C21" s="81" t="s">
        <v>50</v>
      </c>
      <c r="D21" s="74" t="s">
        <v>22</v>
      </c>
      <c r="E21" s="77">
        <v>8.75</v>
      </c>
      <c r="F21" s="77">
        <v>47.14</v>
      </c>
      <c r="G21" s="76">
        <f>F21*1.2</f>
        <v>56.568</v>
      </c>
      <c r="H21" s="79">
        <f>G21*E21</f>
        <v>494.96999999999997</v>
      </c>
      <c r="K21" s="114"/>
    </row>
    <row r="22" spans="1:8" ht="16.5" customHeight="1">
      <c r="A22" s="74" t="s">
        <v>106</v>
      </c>
      <c r="B22" s="74" t="s">
        <v>105</v>
      </c>
      <c r="C22" s="81" t="s">
        <v>113</v>
      </c>
      <c r="D22" s="73" t="s">
        <v>21</v>
      </c>
      <c r="E22" s="77">
        <v>1.5</v>
      </c>
      <c r="F22" s="77">
        <v>194.26</v>
      </c>
      <c r="G22" s="76">
        <f>F22*1.2</f>
        <v>233.11199999999997</v>
      </c>
      <c r="H22" s="79">
        <f>G22*E22</f>
        <v>349.66799999999995</v>
      </c>
    </row>
    <row r="23" spans="1:13" ht="23.25" customHeight="1">
      <c r="A23" s="74" t="s">
        <v>109</v>
      </c>
      <c r="B23" s="74" t="s">
        <v>108</v>
      </c>
      <c r="C23" s="81" t="s">
        <v>107</v>
      </c>
      <c r="D23" s="74" t="s">
        <v>22</v>
      </c>
      <c r="E23" s="77">
        <v>2.1</v>
      </c>
      <c r="F23" s="77">
        <v>78.45</v>
      </c>
      <c r="G23" s="77">
        <f>F23*1.2</f>
        <v>94.14</v>
      </c>
      <c r="H23" s="149">
        <f>G23*E23</f>
        <v>197.69400000000002</v>
      </c>
      <c r="I23" s="10"/>
      <c r="J23" s="10"/>
      <c r="K23" s="10"/>
      <c r="L23" s="10"/>
      <c r="M23" s="10"/>
    </row>
    <row r="24" spans="1:13" ht="13.5" customHeight="1" thickBot="1">
      <c r="A24" s="131"/>
      <c r="B24" s="158" t="s">
        <v>6</v>
      </c>
      <c r="C24" s="159"/>
      <c r="D24" s="159"/>
      <c r="E24" s="159"/>
      <c r="F24" s="159"/>
      <c r="G24" s="160"/>
      <c r="H24" s="59">
        <f>H19+H20+H21+H22+H23</f>
        <v>4153.0872</v>
      </c>
      <c r="I24" s="10"/>
      <c r="J24" s="10"/>
      <c r="K24" s="10"/>
      <c r="L24" s="10"/>
      <c r="M24" s="10"/>
    </row>
    <row r="25" spans="1:13" ht="15.75" customHeight="1" thickBot="1">
      <c r="A25" s="69" t="s">
        <v>29</v>
      </c>
      <c r="B25" s="62"/>
      <c r="C25" s="66" t="s">
        <v>38</v>
      </c>
      <c r="D25" s="67"/>
      <c r="E25" s="68"/>
      <c r="F25" s="68"/>
      <c r="G25" s="68"/>
      <c r="H25" s="70"/>
      <c r="I25" s="10"/>
      <c r="J25" s="10"/>
      <c r="K25" s="10"/>
      <c r="L25" s="10"/>
      <c r="M25" s="10"/>
    </row>
    <row r="26" spans="1:13" ht="12.75" customHeight="1">
      <c r="A26" s="73" t="s">
        <v>39</v>
      </c>
      <c r="B26" s="13">
        <v>87478</v>
      </c>
      <c r="C26" s="150" t="s">
        <v>55</v>
      </c>
      <c r="D26" s="6" t="s">
        <v>22</v>
      </c>
      <c r="E26" s="88">
        <v>218.25</v>
      </c>
      <c r="F26" s="88">
        <v>35.43</v>
      </c>
      <c r="G26" s="88">
        <f>F26*1.2</f>
        <v>42.516</v>
      </c>
      <c r="H26" s="7">
        <f>G26*E26</f>
        <v>9279.117</v>
      </c>
      <c r="I26" s="10"/>
      <c r="J26" s="10"/>
      <c r="K26" s="10"/>
      <c r="L26" s="10"/>
      <c r="M26" s="10"/>
    </row>
    <row r="27" spans="1:13" ht="13.5" customHeight="1">
      <c r="A27" s="73" t="s">
        <v>40</v>
      </c>
      <c r="B27" s="13">
        <v>87794</v>
      </c>
      <c r="C27" s="150" t="s">
        <v>53</v>
      </c>
      <c r="D27" s="6" t="s">
        <v>22</v>
      </c>
      <c r="E27" s="88">
        <v>98.6</v>
      </c>
      <c r="F27" s="88">
        <v>32.6</v>
      </c>
      <c r="G27" s="88">
        <f>F27*1.2</f>
        <v>39.12</v>
      </c>
      <c r="H27" s="134">
        <f>G27*E27</f>
        <v>3857.2319999999995</v>
      </c>
      <c r="I27" s="10"/>
      <c r="J27" s="132"/>
      <c r="K27" s="10"/>
      <c r="L27" s="10"/>
      <c r="M27" s="10"/>
    </row>
    <row r="28" spans="1:13" ht="12.75" customHeight="1">
      <c r="A28" s="73" t="s">
        <v>41</v>
      </c>
      <c r="B28" s="17">
        <v>87878</v>
      </c>
      <c r="C28" s="151" t="s">
        <v>54</v>
      </c>
      <c r="D28" s="2" t="s">
        <v>22</v>
      </c>
      <c r="E28" s="113">
        <v>374.24</v>
      </c>
      <c r="F28" s="113">
        <v>3.62</v>
      </c>
      <c r="G28" s="88">
        <f>F28*1.2</f>
        <v>4.344</v>
      </c>
      <c r="H28" s="134">
        <f>G28*E28</f>
        <v>1625.69856</v>
      </c>
      <c r="I28" s="10"/>
      <c r="J28" s="10"/>
      <c r="K28" s="10"/>
      <c r="L28" s="10"/>
      <c r="M28" s="10"/>
    </row>
    <row r="29" spans="1:13" ht="13.5" customHeight="1" thickBot="1">
      <c r="A29" s="131"/>
      <c r="B29" s="158" t="s">
        <v>7</v>
      </c>
      <c r="C29" s="159"/>
      <c r="D29" s="159"/>
      <c r="E29" s="159"/>
      <c r="F29" s="159"/>
      <c r="G29" s="160"/>
      <c r="H29" s="135">
        <f>H26+H28+H27</f>
        <v>14762.04756</v>
      </c>
      <c r="I29" s="10"/>
      <c r="J29" s="10"/>
      <c r="K29" s="10"/>
      <c r="L29" s="10"/>
      <c r="M29" s="10"/>
    </row>
    <row r="30" spans="1:13" ht="15" customHeight="1" thickBot="1">
      <c r="A30" s="69" t="s">
        <v>30</v>
      </c>
      <c r="B30" s="62"/>
      <c r="C30" s="65" t="s">
        <v>17</v>
      </c>
      <c r="D30" s="63"/>
      <c r="E30" s="64"/>
      <c r="F30" s="64"/>
      <c r="G30" s="64"/>
      <c r="H30" s="84"/>
      <c r="I30" s="10"/>
      <c r="J30" s="10"/>
      <c r="K30" s="10"/>
      <c r="L30" s="10"/>
      <c r="M30" s="10"/>
    </row>
    <row r="31" spans="1:13" ht="15.75" customHeight="1">
      <c r="A31" s="73" t="s">
        <v>42</v>
      </c>
      <c r="B31" s="13">
        <v>88485</v>
      </c>
      <c r="C31" s="16" t="s">
        <v>56</v>
      </c>
      <c r="D31" s="6" t="s">
        <v>22</v>
      </c>
      <c r="E31" s="88">
        <v>98.6</v>
      </c>
      <c r="F31" s="75">
        <v>2.01</v>
      </c>
      <c r="G31" s="75">
        <f>F31*1.2</f>
        <v>2.4119999999999995</v>
      </c>
      <c r="H31" s="7">
        <f>G31*E31</f>
        <v>237.82319999999993</v>
      </c>
      <c r="I31" s="10"/>
      <c r="J31" s="10"/>
      <c r="K31" s="10"/>
      <c r="L31" s="10"/>
      <c r="M31" s="10"/>
    </row>
    <row r="32" spans="1:13" ht="12.75" customHeight="1">
      <c r="A32" s="73" t="s">
        <v>43</v>
      </c>
      <c r="B32" s="13">
        <v>88489</v>
      </c>
      <c r="C32" s="150" t="s">
        <v>57</v>
      </c>
      <c r="D32" s="6" t="s">
        <v>22</v>
      </c>
      <c r="E32" s="88">
        <v>98.6</v>
      </c>
      <c r="F32" s="75">
        <v>10.35</v>
      </c>
      <c r="G32" s="75">
        <f>F32*1.2</f>
        <v>12.42</v>
      </c>
      <c r="H32" s="134">
        <f>G32*E32</f>
        <v>1224.6119999999999</v>
      </c>
      <c r="I32" s="10"/>
      <c r="J32" s="10"/>
      <c r="K32" s="10"/>
      <c r="L32" s="10"/>
      <c r="M32" s="10"/>
    </row>
    <row r="33" spans="1:13" ht="17.25" customHeight="1">
      <c r="A33" s="73" t="s">
        <v>44</v>
      </c>
      <c r="B33" s="115" t="s">
        <v>58</v>
      </c>
      <c r="C33" s="16" t="s">
        <v>59</v>
      </c>
      <c r="D33" s="6" t="s">
        <v>22</v>
      </c>
      <c r="E33" s="88">
        <v>374.24</v>
      </c>
      <c r="F33" s="75">
        <v>3.01</v>
      </c>
      <c r="G33" s="75">
        <f>F33*1.2</f>
        <v>3.6119999999999997</v>
      </c>
      <c r="H33" s="134">
        <f>G33*E33</f>
        <v>1351.75488</v>
      </c>
      <c r="I33" s="10"/>
      <c r="J33" s="10"/>
      <c r="K33" s="10"/>
      <c r="L33" s="10"/>
      <c r="M33" s="10"/>
    </row>
    <row r="34" spans="1:13" ht="12.75" customHeight="1" thickBot="1">
      <c r="A34" s="131"/>
      <c r="B34" s="158" t="s">
        <v>18</v>
      </c>
      <c r="C34" s="159"/>
      <c r="D34" s="159"/>
      <c r="E34" s="159"/>
      <c r="F34" s="159"/>
      <c r="G34" s="160"/>
      <c r="H34" s="135">
        <f>H31+H32+H33</f>
        <v>2814.19008</v>
      </c>
      <c r="I34" s="10"/>
      <c r="J34" s="10"/>
      <c r="K34" s="10"/>
      <c r="L34" s="10"/>
      <c r="M34" s="10"/>
    </row>
    <row r="35" spans="1:13" ht="12.75" customHeight="1" thickBot="1">
      <c r="A35" s="69" t="s">
        <v>63</v>
      </c>
      <c r="B35" s="62"/>
      <c r="C35" s="65" t="s">
        <v>60</v>
      </c>
      <c r="D35" s="63"/>
      <c r="E35" s="64"/>
      <c r="F35" s="64"/>
      <c r="G35" s="64"/>
      <c r="H35" s="84"/>
      <c r="I35" s="10"/>
      <c r="J35" s="10"/>
      <c r="K35" s="10"/>
      <c r="L35" s="10"/>
      <c r="M35" s="10"/>
    </row>
    <row r="36" spans="1:8" ht="12.75" customHeight="1">
      <c r="A36" s="73" t="s">
        <v>64</v>
      </c>
      <c r="B36" s="130" t="s">
        <v>98</v>
      </c>
      <c r="C36" s="5" t="s">
        <v>61</v>
      </c>
      <c r="D36" s="6" t="s">
        <v>22</v>
      </c>
      <c r="E36" s="143">
        <v>7.01</v>
      </c>
      <c r="F36" s="75">
        <v>86.48</v>
      </c>
      <c r="G36" s="75">
        <v>108.1</v>
      </c>
      <c r="H36" s="7">
        <f>E36*G36</f>
        <v>757.781</v>
      </c>
    </row>
    <row r="37" spans="1:8" ht="14.25" customHeight="1">
      <c r="A37" s="73" t="s">
        <v>65</v>
      </c>
      <c r="B37" s="130" t="s">
        <v>98</v>
      </c>
      <c r="C37" s="116" t="s">
        <v>62</v>
      </c>
      <c r="D37" s="6" t="s">
        <v>22</v>
      </c>
      <c r="E37" s="88">
        <v>14.7</v>
      </c>
      <c r="F37" s="75">
        <v>101.28</v>
      </c>
      <c r="G37" s="75">
        <v>126.6</v>
      </c>
      <c r="H37" s="7">
        <f>E37*G37</f>
        <v>1861.0199999999998</v>
      </c>
    </row>
    <row r="38" spans="1:8" ht="14.25" customHeight="1">
      <c r="A38" s="73" t="s">
        <v>89</v>
      </c>
      <c r="B38" s="130" t="s">
        <v>98</v>
      </c>
      <c r="C38" s="146" t="s">
        <v>90</v>
      </c>
      <c r="D38" s="140" t="s">
        <v>22</v>
      </c>
      <c r="E38" s="144">
        <v>19.57</v>
      </c>
      <c r="F38" s="141">
        <v>18.2</v>
      </c>
      <c r="G38" s="141">
        <v>22.74</v>
      </c>
      <c r="H38" s="7">
        <f>E38*G38</f>
        <v>445.0218</v>
      </c>
    </row>
    <row r="39" spans="1:8" ht="15" customHeight="1" thickBot="1">
      <c r="A39" s="73"/>
      <c r="B39" s="158" t="s">
        <v>19</v>
      </c>
      <c r="C39" s="159"/>
      <c r="D39" s="159"/>
      <c r="E39" s="159"/>
      <c r="F39" s="159"/>
      <c r="G39" s="160"/>
      <c r="H39" s="134">
        <v>3064.16</v>
      </c>
    </row>
    <row r="40" spans="1:8" ht="12.75" customHeight="1" thickBot="1">
      <c r="A40" s="102">
        <v>2</v>
      </c>
      <c r="B40" s="103"/>
      <c r="C40" s="104" t="s">
        <v>69</v>
      </c>
      <c r="D40" s="105"/>
      <c r="E40" s="106"/>
      <c r="F40" s="106"/>
      <c r="G40" s="106"/>
      <c r="H40" s="133">
        <f>H45</f>
        <v>5026.536</v>
      </c>
    </row>
    <row r="41" spans="1:8" ht="11.25" customHeight="1">
      <c r="A41" s="140" t="s">
        <v>66</v>
      </c>
      <c r="B41" s="73">
        <v>97631</v>
      </c>
      <c r="C41" s="72" t="s">
        <v>79</v>
      </c>
      <c r="D41" s="73" t="s">
        <v>22</v>
      </c>
      <c r="E41" s="76">
        <v>4.5</v>
      </c>
      <c r="F41" s="76">
        <v>2.48</v>
      </c>
      <c r="G41" s="76">
        <f>F41*1.2</f>
        <v>2.976</v>
      </c>
      <c r="H41" s="82">
        <f>G41*E41</f>
        <v>13.392</v>
      </c>
    </row>
    <row r="42" spans="1:8" ht="13.5" customHeight="1">
      <c r="A42" s="73" t="s">
        <v>71</v>
      </c>
      <c r="B42" s="74">
        <v>87794</v>
      </c>
      <c r="C42" s="81" t="s">
        <v>53</v>
      </c>
      <c r="D42" s="74" t="s">
        <v>22</v>
      </c>
      <c r="E42" s="142">
        <v>4.5</v>
      </c>
      <c r="F42" s="75">
        <v>32.6</v>
      </c>
      <c r="G42" s="76">
        <f>F42*1.2</f>
        <v>39.12</v>
      </c>
      <c r="H42" s="82">
        <f>G42*E42</f>
        <v>176.04</v>
      </c>
    </row>
    <row r="43" spans="1:8" ht="14.25" customHeight="1">
      <c r="A43" s="73" t="s">
        <v>91</v>
      </c>
      <c r="B43" s="13">
        <v>98561</v>
      </c>
      <c r="C43" s="16" t="s">
        <v>77</v>
      </c>
      <c r="D43" s="43" t="s">
        <v>22</v>
      </c>
      <c r="E43" s="75">
        <v>4.5</v>
      </c>
      <c r="F43" s="75">
        <v>33.26</v>
      </c>
      <c r="G43" s="75">
        <f>F43*1.2</f>
        <v>39.912</v>
      </c>
      <c r="H43" s="79">
        <f>E43*G43</f>
        <v>179.60399999999998</v>
      </c>
    </row>
    <row r="44" spans="1:8" ht="13.5" customHeight="1">
      <c r="A44" s="73" t="s">
        <v>92</v>
      </c>
      <c r="B44" s="13">
        <v>88489</v>
      </c>
      <c r="C44" s="16" t="s">
        <v>57</v>
      </c>
      <c r="D44" s="6" t="s">
        <v>22</v>
      </c>
      <c r="E44" s="88">
        <v>375</v>
      </c>
      <c r="F44" s="75">
        <v>10.35</v>
      </c>
      <c r="G44" s="75">
        <f>F44*1.2</f>
        <v>12.42</v>
      </c>
      <c r="H44" s="7">
        <f>G44*E44</f>
        <v>4657.5</v>
      </c>
    </row>
    <row r="45" spans="1:8" ht="15" customHeight="1" thickBot="1">
      <c r="A45" s="131"/>
      <c r="B45" s="157" t="s">
        <v>20</v>
      </c>
      <c r="C45" s="155"/>
      <c r="D45" s="155"/>
      <c r="E45" s="155"/>
      <c r="F45" s="155"/>
      <c r="G45" s="156"/>
      <c r="H45" s="71">
        <f>H41+H42+H43+H44</f>
        <v>5026.536</v>
      </c>
    </row>
    <row r="46" spans="1:8" ht="15.75" customHeight="1" thickBot="1">
      <c r="A46" s="118">
        <v>3</v>
      </c>
      <c r="B46" s="119"/>
      <c r="C46" s="120" t="s">
        <v>70</v>
      </c>
      <c r="D46" s="173"/>
      <c r="E46" s="174"/>
      <c r="F46" s="174"/>
      <c r="G46" s="175"/>
      <c r="H46" s="108">
        <f>H51+H56+H59</f>
        <v>8888.8086</v>
      </c>
    </row>
    <row r="47" spans="1:8" ht="13.5" customHeight="1" thickBot="1">
      <c r="A47" s="126" t="s">
        <v>67</v>
      </c>
      <c r="B47" s="127"/>
      <c r="C47" s="65" t="s">
        <v>78</v>
      </c>
      <c r="D47" s="121"/>
      <c r="E47" s="122"/>
      <c r="F47" s="123"/>
      <c r="G47" s="124"/>
      <c r="H47" s="125"/>
    </row>
    <row r="48" spans="1:8" ht="12.75" customHeight="1">
      <c r="A48" s="73" t="s">
        <v>72</v>
      </c>
      <c r="B48" s="73">
        <v>72118</v>
      </c>
      <c r="C48" s="72" t="s">
        <v>80</v>
      </c>
      <c r="D48" s="73" t="s">
        <v>22</v>
      </c>
      <c r="E48" s="76">
        <v>3.67</v>
      </c>
      <c r="F48" s="76">
        <v>173.51</v>
      </c>
      <c r="G48" s="76">
        <f>F48*1.2</f>
        <v>208.212</v>
      </c>
      <c r="H48" s="82">
        <f aca="true" t="shared" si="0" ref="H48:H55">G48*E48</f>
        <v>764.1380399999999</v>
      </c>
    </row>
    <row r="49" spans="1:8" ht="21.75" customHeight="1">
      <c r="A49" s="73" t="s">
        <v>73</v>
      </c>
      <c r="B49" s="140">
        <v>84885</v>
      </c>
      <c r="C49" s="18" t="s">
        <v>87</v>
      </c>
      <c r="D49" s="73" t="s">
        <v>88</v>
      </c>
      <c r="E49" s="76">
        <v>1</v>
      </c>
      <c r="F49" s="76">
        <v>730.88</v>
      </c>
      <c r="G49" s="76">
        <f>F49*1.2</f>
        <v>877.0559999999999</v>
      </c>
      <c r="H49" s="82">
        <f>G49*E49</f>
        <v>877.0559999999999</v>
      </c>
    </row>
    <row r="50" spans="1:12" ht="21.75" customHeight="1">
      <c r="A50" s="140" t="s">
        <v>97</v>
      </c>
      <c r="B50" s="140">
        <v>90830</v>
      </c>
      <c r="C50" s="18" t="s">
        <v>104</v>
      </c>
      <c r="D50" s="148" t="s">
        <v>88</v>
      </c>
      <c r="E50" s="141">
        <v>5</v>
      </c>
      <c r="F50" s="141">
        <v>108.28</v>
      </c>
      <c r="G50" s="76">
        <f>F50*1.2</f>
        <v>129.936</v>
      </c>
      <c r="H50" s="82">
        <f>G50*E50</f>
        <v>649.6800000000001</v>
      </c>
      <c r="L50" s="1"/>
    </row>
    <row r="51" spans="1:8" ht="12.75" customHeight="1" thickBot="1">
      <c r="A51" s="73"/>
      <c r="B51" s="158" t="s">
        <v>13</v>
      </c>
      <c r="C51" s="159"/>
      <c r="D51" s="159"/>
      <c r="E51" s="159"/>
      <c r="F51" s="159"/>
      <c r="G51" s="160"/>
      <c r="H51" s="59">
        <f>H48+H49+H50</f>
        <v>2290.8740399999997</v>
      </c>
    </row>
    <row r="52" spans="1:8" ht="13.5" thickBot="1">
      <c r="A52" s="126" t="s">
        <v>68</v>
      </c>
      <c r="B52" s="127"/>
      <c r="C52" s="128" t="s">
        <v>81</v>
      </c>
      <c r="D52" s="121"/>
      <c r="E52" s="122"/>
      <c r="F52" s="123"/>
      <c r="G52" s="124"/>
      <c r="H52" s="125"/>
    </row>
    <row r="53" spans="1:8" ht="11.25" customHeight="1">
      <c r="A53" s="73" t="s">
        <v>74</v>
      </c>
      <c r="B53" s="73">
        <v>97631</v>
      </c>
      <c r="C53" s="72" t="s">
        <v>79</v>
      </c>
      <c r="D53" s="73" t="s">
        <v>22</v>
      </c>
      <c r="E53" s="76">
        <f>31+40</f>
        <v>71</v>
      </c>
      <c r="F53" s="76">
        <v>2.48</v>
      </c>
      <c r="G53" s="76">
        <f>F53*1.2</f>
        <v>2.976</v>
      </c>
      <c r="H53" s="82">
        <f t="shared" si="0"/>
        <v>211.296</v>
      </c>
    </row>
    <row r="54" spans="1:8" ht="14.25" customHeight="1">
      <c r="A54" s="73" t="s">
        <v>75</v>
      </c>
      <c r="B54" s="74">
        <v>87794</v>
      </c>
      <c r="C54" s="80" t="s">
        <v>53</v>
      </c>
      <c r="D54" s="74" t="s">
        <v>22</v>
      </c>
      <c r="E54" s="137">
        <v>71</v>
      </c>
      <c r="F54" s="88">
        <v>32.6</v>
      </c>
      <c r="G54" s="76">
        <f>F54*1.2</f>
        <v>39.12</v>
      </c>
      <c r="H54" s="82">
        <f t="shared" si="0"/>
        <v>2777.52</v>
      </c>
    </row>
    <row r="55" spans="1:8" ht="13.5" customHeight="1">
      <c r="A55" s="73" t="s">
        <v>76</v>
      </c>
      <c r="B55" s="130">
        <v>88489</v>
      </c>
      <c r="C55" s="150" t="s">
        <v>83</v>
      </c>
      <c r="D55" s="74" t="s">
        <v>22</v>
      </c>
      <c r="E55" s="137">
        <v>71</v>
      </c>
      <c r="F55" s="74">
        <v>10.35</v>
      </c>
      <c r="G55" s="76">
        <f>F55*1.2</f>
        <v>12.42</v>
      </c>
      <c r="H55" s="82">
        <f t="shared" si="0"/>
        <v>881.82</v>
      </c>
    </row>
    <row r="56" spans="1:11" ht="13.5" thickBot="1">
      <c r="A56" s="136"/>
      <c r="B56" s="181" t="s">
        <v>15</v>
      </c>
      <c r="C56" s="182"/>
      <c r="D56" s="182"/>
      <c r="E56" s="182"/>
      <c r="F56" s="182"/>
      <c r="G56" s="183"/>
      <c r="H56" s="110">
        <f>H53+H54+H55</f>
        <v>3870.636</v>
      </c>
      <c r="K56" s="1"/>
    </row>
    <row r="57" spans="1:8" ht="14.25" customHeight="1" thickBot="1">
      <c r="A57" s="126" t="s">
        <v>99</v>
      </c>
      <c r="B57" s="127"/>
      <c r="C57" s="128" t="s">
        <v>100</v>
      </c>
      <c r="D57" s="121"/>
      <c r="E57" s="122"/>
      <c r="F57" s="123"/>
      <c r="G57" s="124"/>
      <c r="H57" s="125"/>
    </row>
    <row r="58" spans="1:11" ht="12" customHeight="1">
      <c r="A58" s="73" t="s">
        <v>101</v>
      </c>
      <c r="B58" s="13">
        <v>88489</v>
      </c>
      <c r="C58" s="16" t="s">
        <v>57</v>
      </c>
      <c r="D58" s="43" t="s">
        <v>22</v>
      </c>
      <c r="E58" s="75">
        <f>108.64+108.64</f>
        <v>217.28</v>
      </c>
      <c r="F58" s="75">
        <v>10.46</v>
      </c>
      <c r="G58" s="75">
        <f>F58*1.2</f>
        <v>12.552000000000001</v>
      </c>
      <c r="H58" s="79">
        <f>G58*E58</f>
        <v>2727.29856</v>
      </c>
      <c r="K58" s="1"/>
    </row>
    <row r="59" spans="1:8" ht="13.5" thickBot="1">
      <c r="A59" s="147"/>
      <c r="B59" s="168" t="s">
        <v>102</v>
      </c>
      <c r="C59" s="169"/>
      <c r="D59" s="169"/>
      <c r="E59" s="169"/>
      <c r="F59" s="169"/>
      <c r="G59" s="170"/>
      <c r="H59" s="110">
        <f>H58</f>
        <v>2727.29856</v>
      </c>
    </row>
    <row r="60" spans="1:11" ht="13.5" customHeight="1" thickBot="1">
      <c r="A60" s="102">
        <v>4</v>
      </c>
      <c r="B60" s="109"/>
      <c r="C60" s="111" t="s">
        <v>111</v>
      </c>
      <c r="D60" s="152"/>
      <c r="E60" s="153"/>
      <c r="F60" s="153"/>
      <c r="G60" s="154"/>
      <c r="H60" s="107">
        <f>H62</f>
        <v>1090.56</v>
      </c>
      <c r="K60" s="1"/>
    </row>
    <row r="61" spans="1:11" ht="12.75">
      <c r="A61" s="73" t="s">
        <v>86</v>
      </c>
      <c r="B61" s="17">
        <v>72101</v>
      </c>
      <c r="C61" s="18" t="s">
        <v>112</v>
      </c>
      <c r="D61" s="17" t="s">
        <v>22</v>
      </c>
      <c r="E61" s="87">
        <v>160</v>
      </c>
      <c r="F61" s="17">
        <v>5.68</v>
      </c>
      <c r="G61" s="87">
        <f>F61*1.2</f>
        <v>6.816</v>
      </c>
      <c r="H61" s="79">
        <f>G61*E61</f>
        <v>1090.56</v>
      </c>
      <c r="K61" s="1"/>
    </row>
    <row r="62" spans="2:8" ht="13.5" thickBot="1">
      <c r="B62" s="14"/>
      <c r="C62" s="8"/>
      <c r="D62" s="9"/>
      <c r="E62" s="155" t="s">
        <v>103</v>
      </c>
      <c r="F62" s="155"/>
      <c r="G62" s="156"/>
      <c r="H62" s="44">
        <f>SUM(H61:H61)</f>
        <v>1090.56</v>
      </c>
    </row>
    <row r="63" spans="1:8" ht="13.5" thickBot="1">
      <c r="A63" s="102">
        <v>5</v>
      </c>
      <c r="B63" s="109"/>
      <c r="C63" s="111" t="s">
        <v>82</v>
      </c>
      <c r="D63" s="152"/>
      <c r="E63" s="153"/>
      <c r="F63" s="153"/>
      <c r="G63" s="154"/>
      <c r="H63" s="107">
        <f>H65</f>
        <v>866.538</v>
      </c>
    </row>
    <row r="64" spans="1:8" ht="18">
      <c r="A64" s="73" t="s">
        <v>110</v>
      </c>
      <c r="B64" s="184" t="s">
        <v>117</v>
      </c>
      <c r="C64" s="16" t="s">
        <v>118</v>
      </c>
      <c r="D64" s="185" t="s">
        <v>22</v>
      </c>
      <c r="E64" s="186">
        <v>4.5</v>
      </c>
      <c r="F64" s="187">
        <v>160.47</v>
      </c>
      <c r="G64" s="187">
        <f>F64*1.2</f>
        <v>192.564</v>
      </c>
      <c r="H64" s="79">
        <f>E64*G64</f>
        <v>866.538</v>
      </c>
    </row>
    <row r="65" spans="2:8" ht="13.5" thickBot="1">
      <c r="B65" s="14"/>
      <c r="C65" s="8"/>
      <c r="D65" s="9"/>
      <c r="E65" s="155" t="s">
        <v>103</v>
      </c>
      <c r="F65" s="155"/>
      <c r="G65" s="156"/>
      <c r="H65" s="44">
        <f>SUM(H64:H64)</f>
        <v>866.538</v>
      </c>
    </row>
    <row r="66" spans="1:8" ht="11.25" customHeight="1" thickBot="1">
      <c r="A66" s="171" t="s">
        <v>12</v>
      </c>
      <c r="B66" s="172"/>
      <c r="C66" s="89"/>
      <c r="D66" s="89"/>
      <c r="E66" s="89"/>
      <c r="F66" s="89"/>
      <c r="G66" s="90"/>
      <c r="H66" s="45">
        <f>H11+H40+H46+H60+H63</f>
        <v>43362.0137525</v>
      </c>
    </row>
    <row r="67" spans="1:8" ht="12.75">
      <c r="A67" s="10"/>
      <c r="B67" s="10"/>
      <c r="C67" s="10"/>
      <c r="D67" s="10"/>
      <c r="E67" s="47"/>
      <c r="F67" s="47"/>
      <c r="G67" s="47"/>
      <c r="H67" s="48"/>
    </row>
    <row r="68" spans="1:8" ht="12.75">
      <c r="A68" s="10"/>
      <c r="B68" s="10"/>
      <c r="C68" s="10"/>
      <c r="D68" s="10"/>
      <c r="E68" s="47"/>
      <c r="F68" s="47"/>
      <c r="G68" s="47"/>
      <c r="H68" s="48"/>
    </row>
    <row r="69" spans="1:8" ht="15">
      <c r="A69" s="10"/>
      <c r="B69" s="10"/>
      <c r="C69" s="10"/>
      <c r="D69" s="49" t="s">
        <v>16</v>
      </c>
      <c r="E69" s="10"/>
      <c r="F69" s="10"/>
      <c r="G69" s="47"/>
      <c r="H69" s="48"/>
    </row>
    <row r="70" spans="1:8" ht="15.75">
      <c r="A70" s="46"/>
      <c r="B70" s="10"/>
      <c r="C70" s="10"/>
      <c r="D70" s="50" t="s">
        <v>94</v>
      </c>
      <c r="E70" s="10"/>
      <c r="F70" s="10"/>
      <c r="G70" s="47"/>
      <c r="H70" s="48"/>
    </row>
    <row r="71" spans="1:8" ht="15.75">
      <c r="A71" s="46"/>
      <c r="B71" s="10"/>
      <c r="C71" s="10"/>
      <c r="D71" s="50" t="s">
        <v>95</v>
      </c>
      <c r="E71" s="10"/>
      <c r="F71" s="10"/>
      <c r="G71" s="47"/>
      <c r="H71" s="48"/>
    </row>
    <row r="72" spans="1:8" ht="15">
      <c r="A72" s="139"/>
      <c r="B72" s="51"/>
      <c r="C72" s="51"/>
      <c r="D72" s="52"/>
      <c r="E72" s="51"/>
      <c r="F72" s="51"/>
      <c r="G72" s="53"/>
      <c r="H72" s="54"/>
    </row>
    <row r="73" spans="1:6" ht="15.75">
      <c r="A73" s="10"/>
      <c r="D73" s="31"/>
      <c r="E73"/>
      <c r="F73"/>
    </row>
    <row r="74" spans="1:6" ht="15.75">
      <c r="A74" s="10"/>
      <c r="D74" s="31"/>
      <c r="E74"/>
      <c r="F74"/>
    </row>
    <row r="75" ht="12.75">
      <c r="A75" s="129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</sheetData>
  <sheetProtection/>
  <mergeCells count="20">
    <mergeCell ref="B59:G59"/>
    <mergeCell ref="A66:B66"/>
    <mergeCell ref="D46:G46"/>
    <mergeCell ref="B51:G51"/>
    <mergeCell ref="E3:F3"/>
    <mergeCell ref="E65:G65"/>
    <mergeCell ref="D6:F6"/>
    <mergeCell ref="A9:H9"/>
    <mergeCell ref="D63:G63"/>
    <mergeCell ref="B56:G56"/>
    <mergeCell ref="D60:G60"/>
    <mergeCell ref="E62:G62"/>
    <mergeCell ref="B45:G45"/>
    <mergeCell ref="B34:G34"/>
    <mergeCell ref="D5:F5"/>
    <mergeCell ref="B17:G17"/>
    <mergeCell ref="B39:G39"/>
    <mergeCell ref="B29:G29"/>
    <mergeCell ref="D18:G18"/>
    <mergeCell ref="B24:G2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1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AMANDA</cp:lastModifiedBy>
  <cp:lastPrinted>2019-08-07T15:17:49Z</cp:lastPrinted>
  <dcterms:created xsi:type="dcterms:W3CDTF">2010-09-30T18:15:32Z</dcterms:created>
  <dcterms:modified xsi:type="dcterms:W3CDTF">2019-08-07T15:19:08Z</dcterms:modified>
  <cp:category/>
  <cp:version/>
  <cp:contentType/>
  <cp:contentStatus/>
</cp:coreProperties>
</file>