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LANILHA DO POSTO DE SAUDE CORI" sheetId="1" r:id="rId1"/>
    <sheet name="Plan1" sheetId="2" r:id="rId2"/>
  </sheets>
  <definedNames>
    <definedName name="TABLE_1">'PLANILHA DO POSTO DE SAUDE CORI'!$B$10:$I$54</definedName>
  </definedNames>
  <calcPr fullCalcOnLoad="1"/>
</workbook>
</file>

<file path=xl/sharedStrings.xml><?xml version="1.0" encoding="utf-8"?>
<sst xmlns="http://schemas.openxmlformats.org/spreadsheetml/2006/main" count="148" uniqueCount="116">
  <si>
    <t>ITEM</t>
  </si>
  <si>
    <t>UNID.</t>
  </si>
  <si>
    <t>QUANT.</t>
  </si>
  <si>
    <t>TOTAL</t>
  </si>
  <si>
    <t xml:space="preserve">Planilha Orçamentária </t>
  </si>
  <si>
    <t>DESCRIÇÃO DOS SERVIÇOS</t>
  </si>
  <si>
    <t>Subtotal item 2</t>
  </si>
  <si>
    <t>Subtotal item 3</t>
  </si>
  <si>
    <r>
      <t>Município</t>
    </r>
    <r>
      <rPr>
        <sz val="10"/>
        <rFont val="Arial"/>
        <family val="2"/>
      </rPr>
      <t>: ITAMBÉ/BA</t>
    </r>
  </si>
  <si>
    <t>PREFEITURA MUNICIPAL DE ITAMBE/BA</t>
  </si>
  <si>
    <t>VALOR UNIT</t>
  </si>
  <si>
    <t>VALOR C/ BDI</t>
  </si>
  <si>
    <t xml:space="preserve">CUSTO TOTAL DA OBRA </t>
  </si>
  <si>
    <t>Subtotal item 7</t>
  </si>
  <si>
    <t>CÓDIGO</t>
  </si>
  <si>
    <t>Subtotal item 8</t>
  </si>
  <si>
    <t>____________________________________________</t>
  </si>
  <si>
    <t>PINTURA</t>
  </si>
  <si>
    <t>Subtotal item 4</t>
  </si>
  <si>
    <t>Subtotal item 5</t>
  </si>
  <si>
    <t>Subtotal item 6</t>
  </si>
  <si>
    <t>m³</t>
  </si>
  <si>
    <t>m²</t>
  </si>
  <si>
    <t>und.</t>
  </si>
  <si>
    <t>VALOR GLOBAL</t>
  </si>
  <si>
    <t>BDI</t>
  </si>
  <si>
    <t>1.1</t>
  </si>
  <si>
    <t>1.2</t>
  </si>
  <si>
    <t>MURO</t>
  </si>
  <si>
    <t>FUNDAÇÕES</t>
  </si>
  <si>
    <t>1.3</t>
  </si>
  <si>
    <t>1.4</t>
  </si>
  <si>
    <t>73817/002</t>
  </si>
  <si>
    <t>1.1.1</t>
  </si>
  <si>
    <t>1.1.2</t>
  </si>
  <si>
    <t>1.1.3</t>
  </si>
  <si>
    <t>SUPERESTRUTURA</t>
  </si>
  <si>
    <t>1.2.1</t>
  </si>
  <si>
    <t>1.2.2</t>
  </si>
  <si>
    <t>ALVENARIA DE VEDAÇÃO E REVESTIMENTO DE PAREDES</t>
  </si>
  <si>
    <t>1.3.1</t>
  </si>
  <si>
    <t>1.3.2</t>
  </si>
  <si>
    <t>1.3.3</t>
  </si>
  <si>
    <t>1.4.1</t>
  </si>
  <si>
    <t>1.4.2</t>
  </si>
  <si>
    <t>1.4.3</t>
  </si>
  <si>
    <t>Escavação manual de valas</t>
  </si>
  <si>
    <t>Preparo de fundo de vala com largura menor que 1.5m, em local com nível baixo de interferência.</t>
  </si>
  <si>
    <t>Embasamento de material granular - tipo rachão.</t>
  </si>
  <si>
    <t>1.2.3</t>
  </si>
  <si>
    <t>Kg</t>
  </si>
  <si>
    <t>Montagem e Desmontagem de formas de pilares retangulares e estruturas similares com área média das seções menor ou igual a 0,25m², em chapa compensada resinada,8 utilizações. AF_12/2015</t>
  </si>
  <si>
    <t>Armação de pilar de uma estrutura convencional de concreto armado utilizando aço CA-50 de 12,5mm - Montagem.</t>
  </si>
  <si>
    <t>Concretagem de Pilares, FCK= 25MPA, com uso de baldes em edificação com seção média de pilares menor e igual a 0,25m² - lançamento, adensamento e acabamento. AF_12/2015.</t>
  </si>
  <si>
    <t>Massa única em argamassa traço 1:2:8, preparo manual, aplicado manualmente em panos cegos de fachada, espessura de 25mm. AF_06/2014</t>
  </si>
  <si>
    <t>Chapisco aplicado em alvenarias e estruturas de concreto, com colher de pedreiro, argamassa traço 1:3 com preparo manual. AF_06/2014</t>
  </si>
  <si>
    <t>Alvenaria de vedação de blocos cerâmicos furados na vertical de 9x19x39cm (espessura de 9cm) de paredes com área líquida maior ou igual a 6m².</t>
  </si>
  <si>
    <t>Aplicação de fundo selador Acrílico em paredes, uma demão. AF_06/2014</t>
  </si>
  <si>
    <t>Aplicação manual de pintura com tinta látex acrilica, em paredes, duas demãos. AF_06/2014</t>
  </si>
  <si>
    <t>SEINFRA - C0588</t>
  </si>
  <si>
    <t>Caiação em duas demãos com supercal.</t>
  </si>
  <si>
    <t>ESQUADRIAS MELÁTICAS</t>
  </si>
  <si>
    <t>Grade de Ferro em barra chata 3/16" (Para grade do muro)</t>
  </si>
  <si>
    <t>Grade de Ferro em barra chata 3/16" (Para portão)</t>
  </si>
  <si>
    <t>1.5</t>
  </si>
  <si>
    <t>1.5.1</t>
  </si>
  <si>
    <t>1.5.2</t>
  </si>
  <si>
    <t>2.1</t>
  </si>
  <si>
    <t>3.1</t>
  </si>
  <si>
    <t>3.2</t>
  </si>
  <si>
    <t>PINTURA EXTERNA DA UNIDADE</t>
  </si>
  <si>
    <t>RESTAURAÇÃO INTERNA</t>
  </si>
  <si>
    <t>2.2</t>
  </si>
  <si>
    <t>3.1.1</t>
  </si>
  <si>
    <t>3.1.2</t>
  </si>
  <si>
    <t>3.1.3</t>
  </si>
  <si>
    <t>3.2.1</t>
  </si>
  <si>
    <t>3.2.2</t>
  </si>
  <si>
    <t>3.2.3</t>
  </si>
  <si>
    <t>Impermeabilização de paredes com argamasse de cimento e areia, com aditivo impermeabilizante, E= 2cm. AF_06/2018</t>
  </si>
  <si>
    <t>ESQUADRIAS</t>
  </si>
  <si>
    <t>Demolição de argamassas, de forma manual, sem reaproveitamento. AF_12/2017</t>
  </si>
  <si>
    <t>Vidro temperado incolor , espessura 6mm, fornecimento e instalação, inclusive massa para vedação.</t>
  </si>
  <si>
    <t>REVESTIMENTO INTERNO</t>
  </si>
  <si>
    <t>PLACA DE OBRA</t>
  </si>
  <si>
    <r>
      <t>Aplicação manual de pintura com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tinta látex acrilica, em paredes, duas demãos. AF_06/2014</t>
    </r>
  </si>
  <si>
    <t>4.1</t>
  </si>
  <si>
    <r>
      <t>Obra</t>
    </r>
    <r>
      <rPr>
        <sz val="10"/>
        <rFont val="Arial"/>
        <family val="2"/>
      </rPr>
      <t>: REFORMA DO POSTO SIBÉRIA MACIEL</t>
    </r>
  </si>
  <si>
    <t>Subtotal item 1</t>
  </si>
  <si>
    <t>Subtotal item 9</t>
  </si>
  <si>
    <t>3.1.4</t>
  </si>
  <si>
    <t>SEINFRA - C1989</t>
  </si>
  <si>
    <t> Porta interna de cedro lisa completa uma folha (1.00X 2.10)m</t>
  </si>
  <si>
    <t>SEINFRA - C1978</t>
  </si>
  <si>
    <t> Porta interna de cedro lisa - porta e fechadura - uma folha (0.90X 2.10)m</t>
  </si>
  <si>
    <t>1.5.3</t>
  </si>
  <si>
    <t>Pintura Esmalte alto brilho, duas demãos sobre superfície metálica.</t>
  </si>
  <si>
    <t>2.3</t>
  </si>
  <si>
    <t>2.4</t>
  </si>
  <si>
    <t>74065/003</t>
  </si>
  <si>
    <t>Pintura Esmalte brilhante para madeira, duas demãos, sobre fundo nivelador branco.</t>
  </si>
  <si>
    <t>Lastro de concreto magro, aplicado em pisos ou radies espessura de 5cm. AF_07/2016</t>
  </si>
  <si>
    <t>1.1.4</t>
  </si>
  <si>
    <t>AMANDA MORAIS BITTENCOURT</t>
  </si>
  <si>
    <t>RUA ADALTO PEREIRA - BAIRRO HUMBERTO LOPES</t>
  </si>
  <si>
    <r>
      <t>Endereço</t>
    </r>
    <r>
      <rPr>
        <sz val="10"/>
        <rFont val="Arial"/>
        <family val="2"/>
      </rPr>
      <t>:</t>
    </r>
  </si>
  <si>
    <t>mercado</t>
  </si>
  <si>
    <t>3.3</t>
  </si>
  <si>
    <t>PINTURA INTERNA</t>
  </si>
  <si>
    <t>3.3.1</t>
  </si>
  <si>
    <t>Subtotal item 10</t>
  </si>
  <si>
    <t>SEINFRA - C1937</t>
  </si>
  <si>
    <t>Placa padrão de obra</t>
  </si>
  <si>
    <t>DATA DE REFERENCIA BDI - SINAPI 04/2019</t>
  </si>
  <si>
    <t xml:space="preserve">                                                SEINFRA 026</t>
  </si>
  <si>
    <t>ENGENHEIRA CIVIL – CREA/BA 50.323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</si>
</sst>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R$-416]\ #,##0.00;[Red]\-[$R$-416]\ #,##0.00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&quot;Ativar&quot;;&quot;Ativar&quot;;&quot;Desativar&quot;"/>
    <numFmt numFmtId="186" formatCode="0.00000"/>
    <numFmt numFmtId="187" formatCode="0.000000"/>
    <numFmt numFmtId="188" formatCode="0.0000"/>
    <numFmt numFmtId="189" formatCode="0.000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20" borderId="5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0" fillId="32" borderId="17" xfId="0" applyFill="1" applyBorder="1" applyAlignment="1">
      <alignment wrapText="1"/>
    </xf>
    <xf numFmtId="0" fontId="0" fillId="32" borderId="18" xfId="0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20" xfId="0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wrapText="1"/>
    </xf>
    <xf numFmtId="4" fontId="2" fillId="33" borderId="26" xfId="0" applyNumberFormat="1" applyFont="1" applyFill="1" applyBorder="1" applyAlignment="1">
      <alignment horizontal="right" wrapText="1"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0" fillId="0" borderId="28" xfId="0" applyFont="1" applyBorder="1" applyAlignment="1">
      <alignment horizontal="center" vertical="center"/>
    </xf>
    <xf numFmtId="4" fontId="0" fillId="0" borderId="28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4" fontId="1" fillId="34" borderId="30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horizontal="center" wrapText="1"/>
    </xf>
    <xf numFmtId="4" fontId="1" fillId="34" borderId="30" xfId="0" applyNumberFormat="1" applyFont="1" applyFill="1" applyBorder="1" applyAlignment="1">
      <alignment horizontal="right" wrapText="1"/>
    </xf>
    <xf numFmtId="0" fontId="2" fillId="34" borderId="31" xfId="0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0" fontId="2" fillId="33" borderId="18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right" vertical="center" wrapText="1"/>
    </xf>
    <xf numFmtId="0" fontId="2" fillId="22" borderId="32" xfId="0" applyFont="1" applyFill="1" applyBorder="1" applyAlignment="1">
      <alignment horizontal="center" wrapText="1"/>
    </xf>
    <xf numFmtId="0" fontId="2" fillId="22" borderId="33" xfId="0" applyFont="1" applyFill="1" applyBorder="1" applyAlignment="1">
      <alignment horizontal="center" wrapText="1"/>
    </xf>
    <xf numFmtId="0" fontId="2" fillId="22" borderId="13" xfId="0" applyFont="1" applyFill="1" applyBorder="1" applyAlignment="1">
      <alignment horizontal="center" wrapText="1"/>
    </xf>
    <xf numFmtId="4" fontId="2" fillId="22" borderId="13" xfId="0" applyNumberFormat="1" applyFont="1" applyFill="1" applyBorder="1" applyAlignment="1">
      <alignment horizontal="center" wrapText="1"/>
    </xf>
    <xf numFmtId="4" fontId="2" fillId="22" borderId="34" xfId="0" applyNumberFormat="1" applyFont="1" applyFill="1" applyBorder="1" applyAlignment="1">
      <alignment horizont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left" wrapText="1"/>
    </xf>
    <xf numFmtId="0" fontId="0" fillId="22" borderId="17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4" fontId="2" fillId="22" borderId="31" xfId="0" applyNumberFormat="1" applyFont="1" applyFill="1" applyBorder="1" applyAlignment="1">
      <alignment horizontal="right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wrapText="1"/>
    </xf>
    <xf numFmtId="0" fontId="2" fillId="22" borderId="30" xfId="0" applyFont="1" applyFill="1" applyBorder="1" applyAlignment="1">
      <alignment horizontal="center" wrapText="1"/>
    </xf>
    <xf numFmtId="4" fontId="2" fillId="22" borderId="30" xfId="0" applyNumberFormat="1" applyFont="1" applyFill="1" applyBorder="1" applyAlignment="1">
      <alignment horizontal="right" wrapText="1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33" xfId="0" applyNumberFormat="1" applyFont="1" applyFill="1" applyBorder="1" applyAlignment="1">
      <alignment horizontal="right" wrapText="1"/>
    </xf>
    <xf numFmtId="0" fontId="2" fillId="22" borderId="32" xfId="0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0" fontId="2" fillId="22" borderId="26" xfId="0" applyFont="1" applyFill="1" applyBorder="1" applyAlignment="1">
      <alignment horizontal="left" wrapText="1"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22" borderId="36" xfId="0" applyFont="1" applyFill="1" applyBorder="1" applyAlignment="1">
      <alignment horizontal="center" vertical="center" wrapText="1"/>
    </xf>
    <xf numFmtId="0" fontId="2" fillId="22" borderId="37" xfId="0" applyFont="1" applyFill="1" applyBorder="1" applyAlignment="1">
      <alignment horizontal="left" wrapText="1"/>
    </xf>
    <xf numFmtId="0" fontId="0" fillId="34" borderId="14" xfId="0" applyFill="1" applyBorder="1" applyAlignment="1">
      <alignment/>
    </xf>
    <xf numFmtId="4" fontId="0" fillId="34" borderId="18" xfId="0" applyNumberFormat="1" applyFill="1" applyBorder="1" applyAlignment="1">
      <alignment wrapText="1"/>
    </xf>
    <xf numFmtId="0" fontId="0" fillId="34" borderId="18" xfId="0" applyFill="1" applyBorder="1" applyAlignment="1">
      <alignment horizontal="center" wrapText="1"/>
    </xf>
    <xf numFmtId="4" fontId="0" fillId="34" borderId="33" xfId="0" applyNumberFormat="1" applyFill="1" applyBorder="1" applyAlignment="1">
      <alignment wrapText="1"/>
    </xf>
    <xf numFmtId="4" fontId="2" fillId="34" borderId="33" xfId="0" applyNumberFormat="1" applyFont="1" applyFill="1" applyBorder="1" applyAlignment="1">
      <alignment horizontal="right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" fontId="2" fillId="22" borderId="38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2" fillId="34" borderId="14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2" fillId="0" borderId="29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32" borderId="40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2" fontId="1" fillId="33" borderId="10" xfId="53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2" fillId="33" borderId="23" xfId="0" applyFont="1" applyFill="1" applyBorder="1" applyAlignment="1">
      <alignment vertical="center" wrapText="1"/>
    </xf>
    <xf numFmtId="177" fontId="0" fillId="0" borderId="16" xfId="53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right" wrapText="1"/>
    </xf>
    <xf numFmtId="4" fontId="2" fillId="0" borderId="43" xfId="0" applyNumberFormat="1" applyFont="1" applyBorder="1" applyAlignment="1">
      <alignment horizontal="right" wrapText="1"/>
    </xf>
    <xf numFmtId="4" fontId="2" fillId="0" borderId="44" xfId="0" applyNumberFormat="1" applyFont="1" applyBorder="1" applyAlignment="1">
      <alignment horizontal="right" wrapText="1"/>
    </xf>
    <xf numFmtId="0" fontId="2" fillId="33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/>
    </xf>
    <xf numFmtId="0" fontId="2" fillId="33" borderId="19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22" borderId="37" xfId="0" applyFill="1" applyBorder="1" applyAlignment="1">
      <alignment horizontal="center" wrapText="1"/>
    </xf>
    <xf numFmtId="0" fontId="0" fillId="22" borderId="45" xfId="0" applyFill="1" applyBorder="1" applyAlignment="1">
      <alignment horizontal="center" wrapText="1"/>
    </xf>
    <xf numFmtId="0" fontId="0" fillId="22" borderId="36" xfId="0" applyFill="1" applyBorder="1" applyAlignment="1">
      <alignment horizontal="center" wrapText="1"/>
    </xf>
    <xf numFmtId="4" fontId="0" fillId="0" borderId="20" xfId="0" applyNumberFormat="1" applyFill="1" applyBorder="1" applyAlignment="1">
      <alignment/>
    </xf>
    <xf numFmtId="177" fontId="8" fillId="0" borderId="0" xfId="53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22" borderId="17" xfId="0" applyFill="1" applyBorder="1" applyAlignment="1">
      <alignment horizontal="center" wrapText="1"/>
    </xf>
    <xf numFmtId="0" fontId="0" fillId="22" borderId="18" xfId="0" applyFill="1" applyBorder="1" applyAlignment="1">
      <alignment horizontal="center" wrapText="1"/>
    </xf>
    <xf numFmtId="0" fontId="0" fillId="22" borderId="26" xfId="0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47625</xdr:rowOff>
    </xdr:from>
    <xdr:to>
      <xdr:col>7</xdr:col>
      <xdr:colOff>857250</xdr:colOff>
      <xdr:row>6</xdr:row>
      <xdr:rowOff>133350</xdr:rowOff>
    </xdr:to>
    <xdr:pic>
      <xdr:nvPicPr>
        <xdr:cNvPr id="1" name="Imagem 1" descr="LOGO ITAMB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714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3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6" customWidth="1"/>
    <col min="2" max="2" width="10.28125" style="0" customWidth="1"/>
    <col min="3" max="3" width="60.57421875" style="0" customWidth="1"/>
    <col min="4" max="4" width="12.00390625" style="0" customWidth="1"/>
    <col min="5" max="7" width="12.8515625" style="1" customWidth="1"/>
    <col min="8" max="8" width="15.28125" style="1" customWidth="1"/>
    <col min="9" max="9" width="9.7109375" style="0" customWidth="1"/>
    <col min="10" max="10" width="8.57421875" style="0" customWidth="1"/>
    <col min="11" max="11" width="8.421875" style="0" customWidth="1"/>
    <col min="12" max="12" width="10.140625" style="0" bestFit="1" customWidth="1"/>
  </cols>
  <sheetData>
    <row r="1" ht="12.75">
      <c r="A1" s="11"/>
    </row>
    <row r="2" ht="12.75">
      <c r="A2" s="42"/>
    </row>
    <row r="3" spans="1:8" ht="3.75" customHeight="1">
      <c r="A3" s="29"/>
      <c r="B3" s="30"/>
      <c r="C3" s="30"/>
      <c r="D3" s="31"/>
      <c r="E3" s="182"/>
      <c r="F3" s="182"/>
      <c r="G3" s="32"/>
      <c r="H3" s="33"/>
    </row>
    <row r="4" spans="1:13" ht="18.75" customHeight="1">
      <c r="A4" s="34"/>
      <c r="B4" s="27" t="s">
        <v>9</v>
      </c>
      <c r="C4" s="27"/>
      <c r="D4" s="52" t="s">
        <v>25</v>
      </c>
      <c r="E4" s="53"/>
      <c r="F4" s="54">
        <v>0.2</v>
      </c>
      <c r="G4" s="21"/>
      <c r="H4" s="35"/>
      <c r="J4" s="105"/>
      <c r="K4" s="105"/>
      <c r="L4" s="105"/>
      <c r="M4" s="105"/>
    </row>
    <row r="5" spans="1:10" ht="12.75">
      <c r="A5" s="34"/>
      <c r="B5" s="19"/>
      <c r="C5" s="20"/>
      <c r="D5" s="167" t="s">
        <v>113</v>
      </c>
      <c r="E5" s="167"/>
      <c r="F5" s="167"/>
      <c r="G5" s="21"/>
      <c r="H5" s="35"/>
      <c r="J5" s="105"/>
    </row>
    <row r="6" spans="1:10" s="4" customFormat="1" ht="12.75">
      <c r="A6" s="34"/>
      <c r="B6" s="22" t="s">
        <v>87</v>
      </c>
      <c r="C6" s="23"/>
      <c r="D6" s="183" t="s">
        <v>114</v>
      </c>
      <c r="E6" s="183"/>
      <c r="F6" s="183"/>
      <c r="G6" s="23"/>
      <c r="H6" s="36"/>
      <c r="I6" s="5"/>
      <c r="J6" s="105"/>
    </row>
    <row r="7" spans="1:10" s="4" customFormat="1" ht="12.75">
      <c r="A7" s="34"/>
      <c r="B7" s="22" t="s">
        <v>8</v>
      </c>
      <c r="C7" s="23"/>
      <c r="D7" s="80" t="s">
        <v>24</v>
      </c>
      <c r="E7" s="81"/>
      <c r="F7" s="81">
        <f>H62</f>
        <v>36815.364772500005</v>
      </c>
      <c r="G7" s="23"/>
      <c r="H7" s="36"/>
      <c r="I7" s="5"/>
      <c r="J7" s="110"/>
    </row>
    <row r="8" spans="1:9" s="4" customFormat="1" ht="13.5" thickBot="1">
      <c r="A8" s="37"/>
      <c r="B8" s="24" t="s">
        <v>105</v>
      </c>
      <c r="C8" s="150" t="s">
        <v>104</v>
      </c>
      <c r="D8" s="153"/>
      <c r="E8" s="130"/>
      <c r="F8" s="130"/>
      <c r="G8" s="154"/>
      <c r="H8" s="155"/>
      <c r="I8" s="5"/>
    </row>
    <row r="9" spans="1:9" s="4" customFormat="1" ht="15" customHeight="1" thickBot="1">
      <c r="A9" s="184" t="s">
        <v>4</v>
      </c>
      <c r="B9" s="185"/>
      <c r="C9" s="185"/>
      <c r="D9" s="185"/>
      <c r="E9" s="185"/>
      <c r="F9" s="185"/>
      <c r="G9" s="185"/>
      <c r="H9" s="186"/>
      <c r="I9" s="5"/>
    </row>
    <row r="10" spans="1:8" ht="13.5" thickBot="1">
      <c r="A10" s="85" t="s">
        <v>0</v>
      </c>
      <c r="B10" s="86" t="s">
        <v>14</v>
      </c>
      <c r="C10" s="87" t="s">
        <v>5</v>
      </c>
      <c r="D10" s="87" t="s">
        <v>1</v>
      </c>
      <c r="E10" s="88" t="s">
        <v>2</v>
      </c>
      <c r="F10" s="88" t="s">
        <v>10</v>
      </c>
      <c r="G10" s="88" t="s">
        <v>11</v>
      </c>
      <c r="H10" s="89" t="s">
        <v>3</v>
      </c>
    </row>
    <row r="11" spans="1:8" ht="13.5" thickBot="1">
      <c r="A11" s="90">
        <v>1</v>
      </c>
      <c r="B11" s="91"/>
      <c r="C11" s="92" t="s">
        <v>28</v>
      </c>
      <c r="D11" s="93"/>
      <c r="E11" s="94"/>
      <c r="F11" s="94"/>
      <c r="G11" s="94"/>
      <c r="H11" s="95">
        <f>H17+H22+H27+H32+H37</f>
        <v>22184.3384525</v>
      </c>
    </row>
    <row r="12" spans="1:8" ht="13.5" thickBot="1">
      <c r="A12" s="38" t="s">
        <v>26</v>
      </c>
      <c r="B12" s="12"/>
      <c r="C12" s="13" t="s">
        <v>29</v>
      </c>
      <c r="D12" s="25"/>
      <c r="E12" s="26"/>
      <c r="F12" s="26"/>
      <c r="G12" s="26"/>
      <c r="H12" s="133"/>
    </row>
    <row r="13" spans="1:11" ht="12.75" customHeight="1">
      <c r="A13" s="39" t="s">
        <v>33</v>
      </c>
      <c r="B13" s="14">
        <v>93358</v>
      </c>
      <c r="C13" s="17" t="s">
        <v>46</v>
      </c>
      <c r="D13" s="39" t="s">
        <v>21</v>
      </c>
      <c r="E13" s="121">
        <f>57.55*0.25*0.35</f>
        <v>5.035625</v>
      </c>
      <c r="F13" s="82">
        <v>61.67</v>
      </c>
      <c r="G13" s="82">
        <f>F13*1.2</f>
        <v>74.004</v>
      </c>
      <c r="H13" s="125">
        <f>G13*E13</f>
        <v>372.6563925</v>
      </c>
      <c r="I13" s="11"/>
      <c r="J13" s="11"/>
      <c r="K13" s="11"/>
    </row>
    <row r="14" spans="1:15" ht="23.25" customHeight="1">
      <c r="A14" s="39" t="s">
        <v>34</v>
      </c>
      <c r="B14" s="14">
        <v>94097</v>
      </c>
      <c r="C14" s="17" t="s">
        <v>47</v>
      </c>
      <c r="D14" s="39" t="s">
        <v>22</v>
      </c>
      <c r="E14" s="121">
        <f>57.55*0.35</f>
        <v>20.1425</v>
      </c>
      <c r="F14" s="82">
        <v>4.93</v>
      </c>
      <c r="G14" s="82">
        <f>F14*1.2</f>
        <v>5.9159999999999995</v>
      </c>
      <c r="H14" s="125">
        <f>G14*E14</f>
        <v>119.16302999999998</v>
      </c>
      <c r="I14" s="11"/>
      <c r="J14" s="11"/>
      <c r="K14" s="11"/>
      <c r="L14" s="11"/>
      <c r="M14" s="11"/>
      <c r="N14" s="11"/>
      <c r="O14" s="11"/>
    </row>
    <row r="15" spans="1:15" ht="23.25" customHeight="1">
      <c r="A15" s="39" t="s">
        <v>35</v>
      </c>
      <c r="B15" s="14">
        <v>95241</v>
      </c>
      <c r="C15" s="17" t="s">
        <v>101</v>
      </c>
      <c r="D15" s="39" t="s">
        <v>22</v>
      </c>
      <c r="E15" s="121">
        <f>E14</f>
        <v>20.1425</v>
      </c>
      <c r="F15" s="82">
        <v>22.61</v>
      </c>
      <c r="G15" s="82">
        <f>F15*1.2</f>
        <v>27.131999999999998</v>
      </c>
      <c r="H15" s="8">
        <f>E15*G15</f>
        <v>546.5063099999999</v>
      </c>
      <c r="I15" s="11"/>
      <c r="J15" s="11"/>
      <c r="K15" s="11"/>
      <c r="L15" s="11"/>
      <c r="M15" s="11"/>
      <c r="N15" s="11"/>
      <c r="O15" s="11"/>
    </row>
    <row r="16" spans="1:15" ht="13.5" customHeight="1">
      <c r="A16" s="39" t="s">
        <v>102</v>
      </c>
      <c r="B16" s="39" t="s">
        <v>32</v>
      </c>
      <c r="C16" s="74" t="s">
        <v>48</v>
      </c>
      <c r="D16" s="39" t="s">
        <v>21</v>
      </c>
      <c r="E16" s="72">
        <v>4.8</v>
      </c>
      <c r="F16" s="71">
        <v>109.47</v>
      </c>
      <c r="G16" s="71">
        <f>F16*1.2</f>
        <v>131.364</v>
      </c>
      <c r="H16" s="134">
        <f>G16*E16</f>
        <v>630.5472</v>
      </c>
      <c r="I16" s="11"/>
      <c r="J16" s="11"/>
      <c r="K16" s="147"/>
      <c r="L16" s="148"/>
      <c r="M16" s="148"/>
      <c r="N16" s="149"/>
      <c r="O16" s="11"/>
    </row>
    <row r="17" spans="1:15" ht="13.5" thickBot="1">
      <c r="A17" s="55"/>
      <c r="B17" s="168" t="s">
        <v>88</v>
      </c>
      <c r="C17" s="169"/>
      <c r="D17" s="169"/>
      <c r="E17" s="169"/>
      <c r="F17" s="169"/>
      <c r="G17" s="170"/>
      <c r="H17" s="131">
        <f>H13+H14+H16+H15</f>
        <v>1668.8729325</v>
      </c>
      <c r="J17" s="11"/>
      <c r="K17" s="11"/>
      <c r="L17" s="11"/>
      <c r="M17" s="11"/>
      <c r="N17" s="11"/>
      <c r="O17" s="11"/>
    </row>
    <row r="18" spans="1:15" ht="12.75" customHeight="1" thickBot="1">
      <c r="A18" s="65" t="s">
        <v>27</v>
      </c>
      <c r="B18" s="56"/>
      <c r="C18" s="57" t="s">
        <v>36</v>
      </c>
      <c r="D18" s="171"/>
      <c r="E18" s="172"/>
      <c r="F18" s="172"/>
      <c r="G18" s="173"/>
      <c r="H18" s="66"/>
      <c r="J18" s="11"/>
      <c r="K18" s="11"/>
      <c r="L18" s="11"/>
      <c r="M18" s="11"/>
      <c r="N18" s="11"/>
      <c r="O18" s="11"/>
    </row>
    <row r="19" spans="1:15" ht="23.25" customHeight="1">
      <c r="A19" s="69" t="s">
        <v>37</v>
      </c>
      <c r="B19" s="69">
        <v>92718</v>
      </c>
      <c r="C19" s="68" t="s">
        <v>53</v>
      </c>
      <c r="D19" s="69" t="s">
        <v>21</v>
      </c>
      <c r="E19" s="72">
        <v>1.9</v>
      </c>
      <c r="F19" s="72">
        <v>447.61</v>
      </c>
      <c r="G19" s="72">
        <f>F19*1.2</f>
        <v>537.132</v>
      </c>
      <c r="H19" s="75">
        <f>G19*E19</f>
        <v>1020.5507999999999</v>
      </c>
      <c r="J19" s="11"/>
      <c r="K19" s="11"/>
      <c r="L19" s="11"/>
      <c r="M19" s="11"/>
      <c r="N19" s="11"/>
      <c r="O19" s="11"/>
    </row>
    <row r="20" spans="1:15" ht="24.75" customHeight="1">
      <c r="A20" s="69" t="s">
        <v>38</v>
      </c>
      <c r="B20" s="69">
        <v>92763</v>
      </c>
      <c r="C20" s="68" t="s">
        <v>52</v>
      </c>
      <c r="D20" s="70" t="s">
        <v>50</v>
      </c>
      <c r="E20" s="73">
        <v>140.8</v>
      </c>
      <c r="F20" s="73">
        <v>6.24</v>
      </c>
      <c r="G20" s="72">
        <f>F20*1.2</f>
        <v>7.4879999999999995</v>
      </c>
      <c r="H20" s="75">
        <f>G20*E20</f>
        <v>1054.3104</v>
      </c>
      <c r="J20" s="11"/>
      <c r="K20" s="11"/>
      <c r="L20" s="43"/>
      <c r="M20" s="11"/>
      <c r="N20" s="11"/>
      <c r="O20" s="11"/>
    </row>
    <row r="21" spans="1:15" ht="14.25" customHeight="1">
      <c r="A21" s="69" t="s">
        <v>49</v>
      </c>
      <c r="B21" s="70">
        <v>92426</v>
      </c>
      <c r="C21" s="77" t="s">
        <v>51</v>
      </c>
      <c r="D21" s="70" t="s">
        <v>22</v>
      </c>
      <c r="E21" s="73">
        <v>5.79</v>
      </c>
      <c r="F21" s="73">
        <v>47.14</v>
      </c>
      <c r="G21" s="72">
        <f>F21*1.2</f>
        <v>56.568</v>
      </c>
      <c r="H21" s="75">
        <f>G21*E21</f>
        <v>327.52871999999996</v>
      </c>
      <c r="J21" s="11"/>
      <c r="K21" s="11"/>
      <c r="L21" s="11"/>
      <c r="M21" s="11"/>
      <c r="N21" s="11"/>
      <c r="O21" s="11"/>
    </row>
    <row r="22" spans="1:11" ht="13.5" customHeight="1" thickBot="1">
      <c r="A22" s="122"/>
      <c r="B22" s="164" t="s">
        <v>6</v>
      </c>
      <c r="C22" s="165"/>
      <c r="D22" s="165"/>
      <c r="E22" s="165"/>
      <c r="F22" s="165"/>
      <c r="G22" s="166"/>
      <c r="H22" s="131">
        <f>H19+H20+H21</f>
        <v>2402.3899199999996</v>
      </c>
      <c r="K22" s="107"/>
    </row>
    <row r="23" spans="1:8" ht="12.75" customHeight="1" thickBot="1">
      <c r="A23" s="65" t="s">
        <v>30</v>
      </c>
      <c r="B23" s="58"/>
      <c r="C23" s="62" t="s">
        <v>39</v>
      </c>
      <c r="D23" s="63"/>
      <c r="E23" s="64"/>
      <c r="F23" s="64"/>
      <c r="G23" s="64"/>
      <c r="H23" s="66"/>
    </row>
    <row r="24" spans="1:12" ht="21.75" customHeight="1">
      <c r="A24" s="69" t="s">
        <v>40</v>
      </c>
      <c r="B24" s="14">
        <v>87478</v>
      </c>
      <c r="C24" s="6" t="s">
        <v>56</v>
      </c>
      <c r="D24" s="7" t="s">
        <v>22</v>
      </c>
      <c r="E24" s="82">
        <v>185.68</v>
      </c>
      <c r="F24" s="82">
        <v>35.43</v>
      </c>
      <c r="G24" s="82">
        <f>F24*1.2</f>
        <v>42.516</v>
      </c>
      <c r="H24" s="8">
        <f>G24*E24</f>
        <v>7894.37088</v>
      </c>
      <c r="I24" s="11"/>
      <c r="J24" s="11"/>
      <c r="K24" s="11"/>
      <c r="L24" s="11"/>
    </row>
    <row r="25" spans="1:13" ht="23.25" customHeight="1">
      <c r="A25" s="69" t="s">
        <v>41</v>
      </c>
      <c r="B25" s="14">
        <v>87794</v>
      </c>
      <c r="C25" s="6" t="s">
        <v>54</v>
      </c>
      <c r="D25" s="7" t="s">
        <v>22</v>
      </c>
      <c r="E25" s="82">
        <v>85.76</v>
      </c>
      <c r="F25" s="82">
        <v>32.6</v>
      </c>
      <c r="G25" s="82">
        <f>F25*1.2</f>
        <v>39.12</v>
      </c>
      <c r="H25" s="125">
        <f>G25*E25</f>
        <v>3354.9312</v>
      </c>
      <c r="I25" s="11"/>
      <c r="J25" s="11"/>
      <c r="K25" s="11"/>
      <c r="L25" s="11"/>
      <c r="M25" s="11"/>
    </row>
    <row r="26" spans="1:13" ht="21.75" customHeight="1">
      <c r="A26" s="69" t="s">
        <v>42</v>
      </c>
      <c r="B26" s="18">
        <v>87878</v>
      </c>
      <c r="C26" s="2" t="s">
        <v>55</v>
      </c>
      <c r="D26" s="3" t="s">
        <v>22</v>
      </c>
      <c r="E26" s="106">
        <v>317.7</v>
      </c>
      <c r="F26" s="106">
        <v>3.62</v>
      </c>
      <c r="G26" s="82">
        <f>F26*1.2</f>
        <v>4.344</v>
      </c>
      <c r="H26" s="125">
        <f>G26*E26</f>
        <v>1380.0888</v>
      </c>
      <c r="I26" s="11"/>
      <c r="J26" s="11"/>
      <c r="K26" s="11"/>
      <c r="L26" s="11"/>
      <c r="M26" s="11"/>
    </row>
    <row r="27" spans="1:13" ht="13.5" customHeight="1" thickBot="1">
      <c r="A27" s="122"/>
      <c r="B27" s="164" t="s">
        <v>7</v>
      </c>
      <c r="C27" s="165"/>
      <c r="D27" s="165"/>
      <c r="E27" s="165"/>
      <c r="F27" s="165"/>
      <c r="G27" s="166"/>
      <c r="H27" s="132">
        <f>H24+H25+H26</f>
        <v>12629.39088</v>
      </c>
      <c r="I27" s="11"/>
      <c r="J27" s="11"/>
      <c r="K27" s="11"/>
      <c r="L27" s="11"/>
      <c r="M27" s="11"/>
    </row>
    <row r="28" spans="1:13" ht="13.5" customHeight="1" thickBot="1">
      <c r="A28" s="65" t="s">
        <v>31</v>
      </c>
      <c r="B28" s="58"/>
      <c r="C28" s="61" t="s">
        <v>17</v>
      </c>
      <c r="D28" s="59"/>
      <c r="E28" s="60"/>
      <c r="F28" s="60"/>
      <c r="G28" s="60"/>
      <c r="H28" s="79"/>
      <c r="I28" s="11"/>
      <c r="J28" s="123"/>
      <c r="K28" s="11"/>
      <c r="L28" s="11"/>
      <c r="M28" s="11"/>
    </row>
    <row r="29" spans="1:13" ht="12.75">
      <c r="A29" s="69" t="s">
        <v>43</v>
      </c>
      <c r="B29" s="14">
        <v>88485</v>
      </c>
      <c r="C29" s="6" t="s">
        <v>57</v>
      </c>
      <c r="D29" s="7" t="s">
        <v>22</v>
      </c>
      <c r="E29" s="82">
        <v>85.76</v>
      </c>
      <c r="F29" s="71">
        <v>2.01</v>
      </c>
      <c r="G29" s="71">
        <f>F29*1.2</f>
        <v>2.4119999999999995</v>
      </c>
      <c r="H29" s="8">
        <f>G29*E29</f>
        <v>206.85311999999996</v>
      </c>
      <c r="I29" s="11"/>
      <c r="J29" s="11"/>
      <c r="K29" s="11"/>
      <c r="L29" s="11"/>
      <c r="M29" s="11"/>
    </row>
    <row r="30" spans="1:13" ht="24" customHeight="1">
      <c r="A30" s="69" t="s">
        <v>44</v>
      </c>
      <c r="B30" s="14">
        <v>88489</v>
      </c>
      <c r="C30" s="6" t="s">
        <v>58</v>
      </c>
      <c r="D30" s="7" t="s">
        <v>22</v>
      </c>
      <c r="E30" s="82">
        <v>85.76</v>
      </c>
      <c r="F30" s="71">
        <v>10.35</v>
      </c>
      <c r="G30" s="71">
        <f>F30*1.2</f>
        <v>12.42</v>
      </c>
      <c r="H30" s="125">
        <f>G30*E30</f>
        <v>1065.1392</v>
      </c>
      <c r="I30" s="11"/>
      <c r="J30" s="11"/>
      <c r="K30" s="11"/>
      <c r="L30" s="11"/>
      <c r="M30" s="11"/>
    </row>
    <row r="31" spans="1:12" ht="19.5" customHeight="1">
      <c r="A31" s="69" t="s">
        <v>45</v>
      </c>
      <c r="B31" s="108" t="s">
        <v>59</v>
      </c>
      <c r="C31" s="17" t="s">
        <v>60</v>
      </c>
      <c r="D31" s="7" t="s">
        <v>22</v>
      </c>
      <c r="E31" s="82">
        <v>317.7</v>
      </c>
      <c r="F31" s="71">
        <v>3.01</v>
      </c>
      <c r="G31" s="71">
        <f>F31*1.2</f>
        <v>3.6119999999999997</v>
      </c>
      <c r="H31" s="125">
        <f>G31*E31</f>
        <v>1147.5323999999998</v>
      </c>
      <c r="I31" s="11"/>
      <c r="J31" s="11"/>
      <c r="K31" s="11"/>
      <c r="L31" s="11"/>
    </row>
    <row r="32" spans="1:12" ht="16.5" customHeight="1" thickBot="1">
      <c r="A32" s="69"/>
      <c r="B32" s="164" t="s">
        <v>18</v>
      </c>
      <c r="C32" s="165"/>
      <c r="D32" s="165"/>
      <c r="E32" s="165"/>
      <c r="F32" s="165"/>
      <c r="G32" s="166"/>
      <c r="H32" s="132">
        <f>H29+H30+H31</f>
        <v>2419.52472</v>
      </c>
      <c r="I32" s="11"/>
      <c r="J32" s="11"/>
      <c r="K32" s="11"/>
      <c r="L32" s="11"/>
    </row>
    <row r="33" spans="1:12" ht="15" customHeight="1" thickBot="1">
      <c r="A33" s="65" t="s">
        <v>64</v>
      </c>
      <c r="B33" s="58"/>
      <c r="C33" s="61" t="s">
        <v>61</v>
      </c>
      <c r="D33" s="59"/>
      <c r="E33" s="60"/>
      <c r="F33" s="60"/>
      <c r="G33" s="60"/>
      <c r="H33" s="79"/>
      <c r="I33" s="11"/>
      <c r="J33" s="11"/>
      <c r="K33" s="11"/>
      <c r="L33" s="11"/>
    </row>
    <row r="34" spans="1:12" ht="12.75" customHeight="1">
      <c r="A34" s="140" t="s">
        <v>65</v>
      </c>
      <c r="B34" s="136" t="s">
        <v>106</v>
      </c>
      <c r="C34" s="6" t="s">
        <v>62</v>
      </c>
      <c r="D34" s="7" t="s">
        <v>22</v>
      </c>
      <c r="E34" s="121">
        <v>7.01</v>
      </c>
      <c r="F34" s="71">
        <v>86.48</v>
      </c>
      <c r="G34" s="71">
        <v>108.1</v>
      </c>
      <c r="H34" s="8">
        <f>E34*G34</f>
        <v>757.781</v>
      </c>
      <c r="I34" s="11"/>
      <c r="J34" s="11"/>
      <c r="K34" s="11"/>
      <c r="L34" s="11"/>
    </row>
    <row r="35" spans="1:12" ht="12.75" customHeight="1">
      <c r="A35" s="140" t="s">
        <v>66</v>
      </c>
      <c r="B35" s="136" t="s">
        <v>106</v>
      </c>
      <c r="C35" s="109" t="s">
        <v>63</v>
      </c>
      <c r="D35" s="7" t="s">
        <v>22</v>
      </c>
      <c r="E35" s="82">
        <v>14.7</v>
      </c>
      <c r="F35" s="71">
        <v>101.28</v>
      </c>
      <c r="G35" s="71">
        <v>126.6</v>
      </c>
      <c r="H35" s="8">
        <f>E35*G35</f>
        <v>1861.0199999999998</v>
      </c>
      <c r="I35" s="11"/>
      <c r="J35" s="11"/>
      <c r="K35" s="11"/>
      <c r="L35" s="11"/>
    </row>
    <row r="36" spans="1:12" ht="12.75" customHeight="1">
      <c r="A36" s="135" t="s">
        <v>95</v>
      </c>
      <c r="B36" s="136" t="s">
        <v>106</v>
      </c>
      <c r="C36" s="151" t="s">
        <v>96</v>
      </c>
      <c r="D36" s="137" t="s">
        <v>22</v>
      </c>
      <c r="E36" s="146">
        <v>19.57</v>
      </c>
      <c r="F36" s="138">
        <v>18.2</v>
      </c>
      <c r="G36" s="138">
        <v>22.74</v>
      </c>
      <c r="H36" s="8">
        <f>E36*G36</f>
        <v>445.0218</v>
      </c>
      <c r="I36" s="11"/>
      <c r="J36" s="11"/>
      <c r="K36" s="11"/>
      <c r="L36" s="11"/>
    </row>
    <row r="37" spans="1:12" ht="12.75" customHeight="1" thickBot="1">
      <c r="A37" s="69"/>
      <c r="B37" s="164" t="s">
        <v>19</v>
      </c>
      <c r="C37" s="165"/>
      <c r="D37" s="165"/>
      <c r="E37" s="165"/>
      <c r="F37" s="165"/>
      <c r="G37" s="166"/>
      <c r="H37" s="132">
        <v>3064.16</v>
      </c>
      <c r="I37" s="11"/>
      <c r="J37" s="11"/>
      <c r="K37" s="11"/>
      <c r="L37" s="11"/>
    </row>
    <row r="38" spans="1:8" ht="12.75" customHeight="1" thickBot="1">
      <c r="A38" s="127">
        <v>2</v>
      </c>
      <c r="B38" s="96"/>
      <c r="C38" s="97" t="s">
        <v>70</v>
      </c>
      <c r="D38" s="98"/>
      <c r="E38" s="99"/>
      <c r="F38" s="99"/>
      <c r="G38" s="99"/>
      <c r="H38" s="124">
        <f>H43</f>
        <v>4973.0392</v>
      </c>
    </row>
    <row r="39" spans="1:8" ht="15.75" customHeight="1">
      <c r="A39" s="137" t="s">
        <v>67</v>
      </c>
      <c r="B39" s="140">
        <v>97631</v>
      </c>
      <c r="C39" s="139" t="s">
        <v>81</v>
      </c>
      <c r="D39" s="140" t="s">
        <v>22</v>
      </c>
      <c r="E39" s="142">
        <v>4.1</v>
      </c>
      <c r="F39" s="142">
        <v>2.48</v>
      </c>
      <c r="G39" s="142">
        <v>3.05</v>
      </c>
      <c r="H39" s="144">
        <v>10.674999999999999</v>
      </c>
    </row>
    <row r="40" spans="1:8" ht="21" customHeight="1">
      <c r="A40" s="140" t="s">
        <v>72</v>
      </c>
      <c r="B40" s="141">
        <v>87794</v>
      </c>
      <c r="C40" s="143" t="s">
        <v>54</v>
      </c>
      <c r="D40" s="141" t="s">
        <v>22</v>
      </c>
      <c r="E40" s="145">
        <v>4.1</v>
      </c>
      <c r="F40" s="71">
        <v>32.6</v>
      </c>
      <c r="G40" s="142">
        <v>40.35</v>
      </c>
      <c r="H40" s="144">
        <v>141.225</v>
      </c>
    </row>
    <row r="41" spans="1:8" ht="21.75" customHeight="1">
      <c r="A41" s="140" t="s">
        <v>97</v>
      </c>
      <c r="B41" s="14">
        <v>98561</v>
      </c>
      <c r="C41" s="17" t="s">
        <v>79</v>
      </c>
      <c r="D41" s="7" t="s">
        <v>22</v>
      </c>
      <c r="E41" s="82">
        <v>4.1</v>
      </c>
      <c r="F41" s="71">
        <v>33.26</v>
      </c>
      <c r="G41" s="71">
        <f>F41*1.2</f>
        <v>39.912</v>
      </c>
      <c r="H41" s="8">
        <f>E41*G41</f>
        <v>163.6392</v>
      </c>
    </row>
    <row r="42" spans="1:8" ht="13.5" customHeight="1">
      <c r="A42" s="140" t="s">
        <v>98</v>
      </c>
      <c r="B42" s="14">
        <v>88489</v>
      </c>
      <c r="C42" s="17" t="s">
        <v>58</v>
      </c>
      <c r="D42" s="7" t="s">
        <v>22</v>
      </c>
      <c r="E42" s="82">
        <v>375</v>
      </c>
      <c r="F42" s="71">
        <v>10.35</v>
      </c>
      <c r="G42" s="71">
        <f>F42*1.2</f>
        <v>12.42</v>
      </c>
      <c r="H42" s="8">
        <f>G42*E42</f>
        <v>4657.5</v>
      </c>
    </row>
    <row r="43" spans="1:10" ht="13.5" customHeight="1" thickBot="1">
      <c r="A43" s="122"/>
      <c r="B43" s="161" t="s">
        <v>20</v>
      </c>
      <c r="C43" s="162"/>
      <c r="D43" s="162"/>
      <c r="E43" s="162"/>
      <c r="F43" s="162"/>
      <c r="G43" s="163"/>
      <c r="H43" s="67">
        <f>SUM(H39:H42)</f>
        <v>4973.0392</v>
      </c>
      <c r="J43" s="1"/>
    </row>
    <row r="44" spans="1:8" ht="12.75" customHeight="1" thickBot="1">
      <c r="A44" s="128">
        <v>3</v>
      </c>
      <c r="B44" s="111"/>
      <c r="C44" s="112" t="s">
        <v>71</v>
      </c>
      <c r="D44" s="179"/>
      <c r="E44" s="180"/>
      <c r="F44" s="180"/>
      <c r="G44" s="181"/>
      <c r="H44" s="101">
        <f>H50+H55+H58</f>
        <v>8791.449120000001</v>
      </c>
    </row>
    <row r="45" spans="1:8" ht="13.5" customHeight="1" thickBot="1">
      <c r="A45" s="126" t="s">
        <v>68</v>
      </c>
      <c r="B45" s="118"/>
      <c r="C45" s="61" t="s">
        <v>80</v>
      </c>
      <c r="D45" s="113"/>
      <c r="E45" s="114"/>
      <c r="F45" s="115"/>
      <c r="G45" s="116"/>
      <c r="H45" s="117"/>
    </row>
    <row r="46" spans="1:8" ht="18" customHeight="1">
      <c r="A46" s="69" t="s">
        <v>73</v>
      </c>
      <c r="B46" s="108" t="s">
        <v>91</v>
      </c>
      <c r="C46" s="68" t="s">
        <v>92</v>
      </c>
      <c r="D46" s="69" t="s">
        <v>23</v>
      </c>
      <c r="E46" s="72">
        <v>1</v>
      </c>
      <c r="F46" s="72">
        <v>756.29</v>
      </c>
      <c r="G46" s="72">
        <f>F46*1.2</f>
        <v>907.5479999999999</v>
      </c>
      <c r="H46" s="78">
        <f aca="true" t="shared" si="0" ref="H46:H54">G46*E46</f>
        <v>907.5479999999999</v>
      </c>
    </row>
    <row r="47" spans="1:8" ht="17.25" customHeight="1">
      <c r="A47" s="69" t="s">
        <v>74</v>
      </c>
      <c r="B47" s="108" t="s">
        <v>93</v>
      </c>
      <c r="C47" s="68" t="s">
        <v>94</v>
      </c>
      <c r="D47" s="69" t="s">
        <v>23</v>
      </c>
      <c r="E47" s="72">
        <v>4</v>
      </c>
      <c r="F47" s="72">
        <v>346.53</v>
      </c>
      <c r="G47" s="72">
        <f>F47*1.2</f>
        <v>415.83599999999996</v>
      </c>
      <c r="H47" s="78">
        <f>E47*G47</f>
        <v>1663.3439999999998</v>
      </c>
    </row>
    <row r="48" spans="1:8" ht="13.5" customHeight="1">
      <c r="A48" s="69" t="s">
        <v>75</v>
      </c>
      <c r="B48" s="140" t="s">
        <v>99</v>
      </c>
      <c r="C48" s="139" t="s">
        <v>100</v>
      </c>
      <c r="D48" s="69" t="s">
        <v>22</v>
      </c>
      <c r="E48" s="72">
        <v>27.06</v>
      </c>
      <c r="F48" s="72">
        <v>21.28</v>
      </c>
      <c r="G48" s="72">
        <f>F48*1.2</f>
        <v>25.536</v>
      </c>
      <c r="H48" s="78">
        <f t="shared" si="0"/>
        <v>691.00416</v>
      </c>
    </row>
    <row r="49" spans="1:8" ht="11.25" customHeight="1">
      <c r="A49" s="69" t="s">
        <v>90</v>
      </c>
      <c r="B49" s="69">
        <v>72118</v>
      </c>
      <c r="C49" s="68" t="s">
        <v>82</v>
      </c>
      <c r="D49" s="69" t="s">
        <v>22</v>
      </c>
      <c r="E49" s="72">
        <v>2.2</v>
      </c>
      <c r="F49" s="72">
        <v>173.51</v>
      </c>
      <c r="G49" s="72">
        <f>F49*1.2</f>
        <v>208.212</v>
      </c>
      <c r="H49" s="78">
        <f t="shared" si="0"/>
        <v>458.0664</v>
      </c>
    </row>
    <row r="50" spans="1:8" ht="13.5" customHeight="1" thickBot="1">
      <c r="A50" s="69"/>
      <c r="B50" s="164" t="s">
        <v>13</v>
      </c>
      <c r="C50" s="165"/>
      <c r="D50" s="165"/>
      <c r="E50" s="165"/>
      <c r="F50" s="165"/>
      <c r="G50" s="166"/>
      <c r="H50" s="131">
        <f>SUM(H46:H49)</f>
        <v>3719.96256</v>
      </c>
    </row>
    <row r="51" spans="1:8" ht="12" customHeight="1" thickBot="1">
      <c r="A51" s="126" t="s">
        <v>69</v>
      </c>
      <c r="B51" s="118"/>
      <c r="C51" s="119" t="s">
        <v>83</v>
      </c>
      <c r="D51" s="113"/>
      <c r="E51" s="114"/>
      <c r="F51" s="115"/>
      <c r="G51" s="116"/>
      <c r="H51" s="117"/>
    </row>
    <row r="52" spans="1:8" ht="15" customHeight="1">
      <c r="A52" s="69" t="s">
        <v>76</v>
      </c>
      <c r="B52" s="69">
        <v>97631</v>
      </c>
      <c r="C52" s="68" t="s">
        <v>81</v>
      </c>
      <c r="D52" s="69" t="s">
        <v>22</v>
      </c>
      <c r="E52" s="72">
        <f>30+13</f>
        <v>43</v>
      </c>
      <c r="F52" s="72">
        <v>2.48</v>
      </c>
      <c r="G52" s="72">
        <f>F52*1.2</f>
        <v>2.976</v>
      </c>
      <c r="H52" s="78">
        <f t="shared" si="0"/>
        <v>127.968</v>
      </c>
    </row>
    <row r="53" spans="1:12" ht="11.25" customHeight="1">
      <c r="A53" s="69" t="s">
        <v>77</v>
      </c>
      <c r="B53" s="70">
        <v>87794</v>
      </c>
      <c r="C53" s="76" t="s">
        <v>54</v>
      </c>
      <c r="D53" s="70" t="s">
        <v>22</v>
      </c>
      <c r="E53" s="142">
        <f>30+13</f>
        <v>43</v>
      </c>
      <c r="F53" s="82">
        <v>32.6</v>
      </c>
      <c r="G53" s="72">
        <f>F53*1.2</f>
        <v>39.12</v>
      </c>
      <c r="H53" s="78">
        <f t="shared" si="0"/>
        <v>1682.1599999999999</v>
      </c>
      <c r="L53" s="1"/>
    </row>
    <row r="54" spans="1:8" ht="12.75" customHeight="1">
      <c r="A54" s="69" t="s">
        <v>78</v>
      </c>
      <c r="B54" s="120">
        <v>88489</v>
      </c>
      <c r="C54" s="159" t="s">
        <v>85</v>
      </c>
      <c r="D54" s="70" t="s">
        <v>22</v>
      </c>
      <c r="E54" s="142">
        <f>30+13</f>
        <v>43</v>
      </c>
      <c r="F54" s="70">
        <v>10.35</v>
      </c>
      <c r="G54" s="72">
        <f>F54*1.2</f>
        <v>12.42</v>
      </c>
      <c r="H54" s="78">
        <f t="shared" si="0"/>
        <v>534.06</v>
      </c>
    </row>
    <row r="55" spans="1:8" ht="13.5" thickBot="1">
      <c r="A55" s="129"/>
      <c r="B55" s="174" t="s">
        <v>15</v>
      </c>
      <c r="C55" s="175"/>
      <c r="D55" s="175"/>
      <c r="E55" s="175"/>
      <c r="F55" s="175"/>
      <c r="G55" s="176"/>
      <c r="H55" s="103">
        <f>H52+H53+H54</f>
        <v>2344.188</v>
      </c>
    </row>
    <row r="56" spans="1:8" ht="12.75" customHeight="1" thickBot="1">
      <c r="A56" s="126" t="s">
        <v>107</v>
      </c>
      <c r="B56" s="118"/>
      <c r="C56" s="119" t="s">
        <v>108</v>
      </c>
      <c r="D56" s="113"/>
      <c r="E56" s="114"/>
      <c r="F56" s="115"/>
      <c r="G56" s="116"/>
      <c r="H56" s="117"/>
    </row>
    <row r="57" spans="1:8" ht="14.25" customHeight="1">
      <c r="A57" s="140" t="s">
        <v>109</v>
      </c>
      <c r="B57" s="14">
        <v>88489</v>
      </c>
      <c r="C57" s="17" t="s">
        <v>58</v>
      </c>
      <c r="D57" s="39" t="s">
        <v>22</v>
      </c>
      <c r="E57" s="71">
        <v>217.28</v>
      </c>
      <c r="F57" s="71">
        <v>10.46</v>
      </c>
      <c r="G57" s="71">
        <f>F57*1.2</f>
        <v>12.552000000000001</v>
      </c>
      <c r="H57" s="75">
        <f>G57*E57</f>
        <v>2727.29856</v>
      </c>
    </row>
    <row r="58" spans="1:8" ht="13.5" customHeight="1" thickBot="1">
      <c r="A58" s="152"/>
      <c r="B58" s="174" t="s">
        <v>89</v>
      </c>
      <c r="C58" s="175"/>
      <c r="D58" s="175"/>
      <c r="E58" s="175"/>
      <c r="F58" s="175"/>
      <c r="G58" s="176"/>
      <c r="H58" s="103">
        <f>H57</f>
        <v>2727.29856</v>
      </c>
    </row>
    <row r="59" spans="1:11" ht="13.5" thickBot="1">
      <c r="A59" s="127">
        <v>4</v>
      </c>
      <c r="B59" s="102"/>
      <c r="C59" s="104" t="s">
        <v>84</v>
      </c>
      <c r="D59" s="187"/>
      <c r="E59" s="188"/>
      <c r="F59" s="188"/>
      <c r="G59" s="189"/>
      <c r="H59" s="100">
        <f>H61</f>
        <v>866.538</v>
      </c>
      <c r="K59" s="1"/>
    </row>
    <row r="60" spans="1:8" ht="19.5" customHeight="1">
      <c r="A60" s="140" t="s">
        <v>86</v>
      </c>
      <c r="B60" s="160" t="s">
        <v>111</v>
      </c>
      <c r="C60" s="17" t="s">
        <v>112</v>
      </c>
      <c r="D60" s="156" t="s">
        <v>22</v>
      </c>
      <c r="E60" s="157">
        <v>4.5</v>
      </c>
      <c r="F60" s="158">
        <v>160.47</v>
      </c>
      <c r="G60" s="158">
        <f>F60*1.2</f>
        <v>192.564</v>
      </c>
      <c r="H60" s="75">
        <f>E60*G60</f>
        <v>866.538</v>
      </c>
    </row>
    <row r="61" spans="2:11" ht="15" customHeight="1" thickBot="1">
      <c r="B61" s="15"/>
      <c r="C61" s="9"/>
      <c r="D61" s="10"/>
      <c r="E61" s="162" t="s">
        <v>110</v>
      </c>
      <c r="F61" s="162"/>
      <c r="G61" s="163"/>
      <c r="H61" s="40">
        <f>SUM(H60:H60)</f>
        <v>866.538</v>
      </c>
      <c r="K61" s="1"/>
    </row>
    <row r="62" spans="1:8" ht="13.5" thickBot="1">
      <c r="A62" s="177" t="s">
        <v>12</v>
      </c>
      <c r="B62" s="178"/>
      <c r="C62" s="83"/>
      <c r="D62" s="83"/>
      <c r="E62" s="83"/>
      <c r="F62" s="83"/>
      <c r="G62" s="84"/>
      <c r="H62" s="41">
        <f>H11+H38+H44+H59</f>
        <v>36815.364772500005</v>
      </c>
    </row>
    <row r="63" spans="1:11" ht="13.5" customHeight="1">
      <c r="A63" s="11"/>
      <c r="B63" s="11"/>
      <c r="C63" s="11"/>
      <c r="D63" s="11"/>
      <c r="E63" s="43"/>
      <c r="F63" s="43"/>
      <c r="G63" s="43"/>
      <c r="H63" s="44"/>
      <c r="K63" s="1"/>
    </row>
    <row r="64" spans="1:11" ht="12.75">
      <c r="A64" s="11"/>
      <c r="B64" s="11"/>
      <c r="C64" s="11"/>
      <c r="D64" s="11"/>
      <c r="E64" s="43"/>
      <c r="F64" s="43"/>
      <c r="G64" s="43"/>
      <c r="H64" s="44"/>
      <c r="K64" s="1"/>
    </row>
    <row r="65" spans="1:8" ht="15">
      <c r="A65" s="11"/>
      <c r="B65" s="11"/>
      <c r="C65" s="11"/>
      <c r="D65" s="45" t="s">
        <v>16</v>
      </c>
      <c r="E65" s="11"/>
      <c r="F65" s="11"/>
      <c r="G65" s="43"/>
      <c r="H65" s="44"/>
    </row>
    <row r="66" spans="1:8" ht="15.75">
      <c r="A66" s="42"/>
      <c r="B66" s="11"/>
      <c r="C66" s="11"/>
      <c r="D66" s="46" t="s">
        <v>103</v>
      </c>
      <c r="E66" s="11"/>
      <c r="F66" s="11"/>
      <c r="G66" s="43"/>
      <c r="H66" s="44"/>
    </row>
    <row r="67" spans="1:8" ht="15.75">
      <c r="A67" s="42"/>
      <c r="B67" s="11"/>
      <c r="C67" s="11"/>
      <c r="D67" s="46" t="s">
        <v>115</v>
      </c>
      <c r="E67" s="11"/>
      <c r="F67" s="11"/>
      <c r="G67" s="43"/>
      <c r="H67" s="44"/>
    </row>
    <row r="68" spans="1:8" ht="15">
      <c r="A68" s="47"/>
      <c r="B68" s="48"/>
      <c r="C68" s="48"/>
      <c r="D68" s="49"/>
      <c r="E68" s="48"/>
      <c r="F68" s="48"/>
      <c r="G68" s="50"/>
      <c r="H68" s="51"/>
    </row>
    <row r="69" spans="1:8" ht="15.75">
      <c r="A69"/>
      <c r="C69" s="28"/>
      <c r="E69"/>
      <c r="H69"/>
    </row>
    <row r="70" spans="1:8" ht="15.75">
      <c r="A70"/>
      <c r="C70" s="28"/>
      <c r="E70"/>
      <c r="H70"/>
    </row>
    <row r="71" spans="1:8" ht="12.75">
      <c r="A71"/>
      <c r="D71" s="1"/>
      <c r="H7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</sheetData>
  <sheetProtection/>
  <mergeCells count="18">
    <mergeCell ref="B58:G58"/>
    <mergeCell ref="A62:B62"/>
    <mergeCell ref="D44:G44"/>
    <mergeCell ref="B50:G50"/>
    <mergeCell ref="E3:F3"/>
    <mergeCell ref="E61:G61"/>
    <mergeCell ref="D6:F6"/>
    <mergeCell ref="A9:H9"/>
    <mergeCell ref="D59:G59"/>
    <mergeCell ref="B55:G55"/>
    <mergeCell ref="B43:G43"/>
    <mergeCell ref="B32:G32"/>
    <mergeCell ref="D5:F5"/>
    <mergeCell ref="B17:G17"/>
    <mergeCell ref="B37:G37"/>
    <mergeCell ref="B27:G27"/>
    <mergeCell ref="D18:G18"/>
    <mergeCell ref="B22:G2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7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AMANDA</cp:lastModifiedBy>
  <cp:lastPrinted>2019-09-03T14:35:59Z</cp:lastPrinted>
  <dcterms:created xsi:type="dcterms:W3CDTF">2010-09-30T18:15:32Z</dcterms:created>
  <dcterms:modified xsi:type="dcterms:W3CDTF">2019-09-03T15:27:38Z</dcterms:modified>
  <cp:category/>
  <cp:version/>
  <cp:contentType/>
  <cp:contentStatus/>
</cp:coreProperties>
</file>