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5535" activeTab="0"/>
  </bookViews>
  <sheets>
    <sheet name="CronogramaObra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<sst xmlns="http://schemas.openxmlformats.org/spreadsheetml/2006/main" count="44" uniqueCount="44">
  <si>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MUNICÍPIO - ITAMBÉ/BA</t>
  </si>
  <si>
    <t>VALOR DO EMPREENDIMENTO</t>
  </si>
  <si>
    <t>Descrição do Item</t>
  </si>
  <si>
    <t>Valor do Item</t>
  </si>
  <si>
    <t>PINTURA</t>
  </si>
  <si>
    <t>EDUARDO COELHO DE PAIVA GAMA</t>
  </si>
  <si>
    <t xml:space="preserve">PREFEITO MUNICIPAL </t>
  </si>
  <si>
    <t>CRONOGRAMA  FISICO FINANCEIRO</t>
  </si>
  <si>
    <t>mês 01</t>
  </si>
  <si>
    <t>mês 02</t>
  </si>
  <si>
    <t>mês 03</t>
  </si>
  <si>
    <t>mês 04</t>
  </si>
  <si>
    <t>mês 05</t>
  </si>
  <si>
    <t>mês 06</t>
  </si>
  <si>
    <t>TOTAL</t>
  </si>
  <si>
    <t>1.0</t>
  </si>
  <si>
    <t>2.0</t>
  </si>
  <si>
    <t>MURO</t>
  </si>
  <si>
    <t>1.1</t>
  </si>
  <si>
    <t>SUPERESTRUTURA</t>
  </si>
  <si>
    <t>1.2</t>
  </si>
  <si>
    <t>ESQUADRIAS METÁLICAS</t>
  </si>
  <si>
    <t>1.3</t>
  </si>
  <si>
    <t xml:space="preserve">ESQUADRIAS </t>
  </si>
  <si>
    <t>AMANDA MORAIS BITTENCOURT</t>
  </si>
  <si>
    <t>ENGENHEIRA CIVIL – CREA – BA 50.323</t>
  </si>
  <si>
    <t>1.4</t>
  </si>
  <si>
    <t>1.5</t>
  </si>
  <si>
    <t>FUNDAÇÕES</t>
  </si>
  <si>
    <t>ALVENARIA DE VEDAÇÃO E REVESTIMENTO DE PAREDES</t>
  </si>
  <si>
    <t>PINTURA EXTERNA DA UNIDADE</t>
  </si>
  <si>
    <t>RESTAURAÇÃO INTERNA</t>
  </si>
  <si>
    <t>PLACA DA OBRA</t>
  </si>
  <si>
    <t>REVESTIMENTO INTERNO</t>
  </si>
  <si>
    <t>OBRA:  REFORMA DAS UNIDADES BÁSICAS DE SAÚDE VALTER VILARINHO,</t>
  </si>
  <si>
    <t xml:space="preserve">              GERUSA ALVES, SIBÉRIA MACIEL E JOSÉ RUCAS ACHY.</t>
  </si>
  <si>
    <t>3.0</t>
  </si>
  <si>
    <t>3.1</t>
  </si>
  <si>
    <t>3.2</t>
  </si>
  <si>
    <t>4.0</t>
  </si>
  <si>
    <t>3.3</t>
  </si>
  <si>
    <t>PINTURA INTERNA</t>
  </si>
  <si>
    <t>5.0</t>
  </si>
  <si>
    <t>COBERTURA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</si>
</sst>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ddd\,\ d&quot; de &quot;mmmm&quot; de &quot;yyyy"/>
    <numFmt numFmtId="169" formatCode="0.000%"/>
    <numFmt numFmtId="170" formatCode="0.0%"/>
  </numFmts>
  <fonts count="50">
    <font>
      <sz val="11"/>
      <color indexed="8"/>
      <name val="Calibri"/>
      <family val="2"/>
    </font>
    <font>
      <sz val="10"/>
      <name val="Arial"/>
      <family val="2"/>
    </font>
    <font>
      <sz val="18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1" fillId="21" borderId="5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48" applyFont="1" applyFill="1" applyBorder="1" applyAlignment="1">
      <alignment/>
      <protection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Border="1" applyAlignment="1">
      <alignment horizontal="left"/>
    </xf>
    <xf numFmtId="4" fontId="0" fillId="0" borderId="0" xfId="0" applyNumberFormat="1" applyAlignment="1">
      <alignment/>
    </xf>
    <xf numFmtId="4" fontId="5" fillId="33" borderId="10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4" fontId="0" fillId="33" borderId="0" xfId="0" applyNumberFormat="1" applyFill="1" applyAlignment="1">
      <alignment/>
    </xf>
    <xf numFmtId="4" fontId="3" fillId="33" borderId="10" xfId="48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4" fontId="6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/>
    </xf>
    <xf numFmtId="4" fontId="7" fillId="33" borderId="16" xfId="0" applyNumberFormat="1" applyFont="1" applyFill="1" applyBorder="1" applyAlignment="1">
      <alignment/>
    </xf>
    <xf numFmtId="4" fontId="3" fillId="33" borderId="16" xfId="48" applyNumberFormat="1" applyFont="1" applyFill="1" applyBorder="1" applyAlignment="1">
      <alignment vertical="center" wrapText="1"/>
      <protection/>
    </xf>
    <xf numFmtId="0" fontId="6" fillId="0" borderId="16" xfId="0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4" fontId="7" fillId="33" borderId="20" xfId="0" applyNumberFormat="1" applyFont="1" applyFill="1" applyBorder="1" applyAlignment="1">
      <alignment/>
    </xf>
    <xf numFmtId="4" fontId="7" fillId="0" borderId="20" xfId="0" applyNumberFormat="1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48" applyFont="1" applyFill="1" applyBorder="1" applyAlignment="1">
      <alignment/>
      <protection/>
    </xf>
    <xf numFmtId="0" fontId="11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3" fillId="33" borderId="16" xfId="48" applyFont="1" applyFill="1" applyBorder="1" applyAlignment="1">
      <alignment vertical="center" wrapText="1"/>
      <protection/>
    </xf>
    <xf numFmtId="0" fontId="7" fillId="33" borderId="16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12" fillId="35" borderId="16" xfId="48" applyFont="1" applyFill="1" applyBorder="1" applyAlignment="1">
      <alignment vertical="center" wrapText="1"/>
      <protection/>
    </xf>
    <xf numFmtId="0" fontId="13" fillId="35" borderId="10" xfId="0" applyFont="1" applyFill="1" applyBorder="1" applyAlignment="1">
      <alignment horizontal="center"/>
    </xf>
    <xf numFmtId="4" fontId="14" fillId="35" borderId="0" xfId="0" applyNumberFormat="1" applyFont="1" applyFill="1" applyAlignment="1">
      <alignment/>
    </xf>
    <xf numFmtId="4" fontId="14" fillId="35" borderId="16" xfId="0" applyNumberFormat="1" applyFont="1" applyFill="1" applyBorder="1" applyAlignment="1">
      <alignment/>
    </xf>
    <xf numFmtId="2" fontId="15" fillId="33" borderId="16" xfId="50" applyNumberFormat="1" applyFont="1" applyFill="1" applyBorder="1" applyAlignment="1">
      <alignment/>
    </xf>
    <xf numFmtId="0" fontId="3" fillId="33" borderId="21" xfId="48" applyFont="1" applyFill="1" applyBorder="1" applyAlignment="1">
      <alignment vertical="center" wrapText="1"/>
      <protection/>
    </xf>
    <xf numFmtId="0" fontId="12" fillId="35" borderId="16" xfId="0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center"/>
    </xf>
    <xf numFmtId="0" fontId="12" fillId="35" borderId="16" xfId="0" applyFont="1" applyFill="1" applyBorder="1" applyAlignment="1">
      <alignment horizontal="center" vertical="center" wrapText="1"/>
    </xf>
    <xf numFmtId="2" fontId="14" fillId="33" borderId="16" xfId="50" applyNumberFormat="1" applyFont="1" applyFill="1" applyBorder="1" applyAlignment="1">
      <alignment/>
    </xf>
    <xf numFmtId="4" fontId="14" fillId="33" borderId="16" xfId="0" applyNumberFormat="1" applyFont="1" applyFill="1" applyBorder="1" applyAlignment="1">
      <alignment/>
    </xf>
    <xf numFmtId="4" fontId="14" fillId="0" borderId="16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13" fillId="33" borderId="10" xfId="0" applyFont="1" applyFill="1" applyBorder="1" applyAlignment="1">
      <alignment horizontal="center"/>
    </xf>
    <xf numFmtId="0" fontId="12" fillId="33" borderId="16" xfId="48" applyFont="1" applyFill="1" applyBorder="1" applyAlignment="1">
      <alignment vertical="center" wrapText="1"/>
      <protection/>
    </xf>
    <xf numFmtId="4" fontId="3" fillId="0" borderId="0" xfId="0" applyNumberFormat="1" applyFont="1" applyBorder="1" applyAlignment="1">
      <alignment/>
    </xf>
    <xf numFmtId="2" fontId="7" fillId="33" borderId="16" xfId="0" applyNumberFormat="1" applyFont="1" applyFill="1" applyBorder="1" applyAlignment="1">
      <alignment/>
    </xf>
    <xf numFmtId="2" fontId="15" fillId="33" borderId="16" xfId="0" applyNumberFormat="1" applyFont="1" applyFill="1" applyBorder="1" applyAlignment="1">
      <alignment/>
    </xf>
    <xf numFmtId="2" fontId="14" fillId="33" borderId="16" xfId="0" applyNumberFormat="1" applyFont="1" applyFill="1" applyBorder="1" applyAlignment="1">
      <alignment/>
    </xf>
    <xf numFmtId="9" fontId="14" fillId="35" borderId="16" xfId="50" applyNumberFormat="1" applyFont="1" applyFill="1" applyBorder="1" applyAlignment="1">
      <alignment/>
    </xf>
    <xf numFmtId="9" fontId="6" fillId="35" borderId="16" xfId="50" applyNumberFormat="1" applyFont="1" applyFill="1" applyBorder="1" applyAlignment="1">
      <alignment/>
    </xf>
    <xf numFmtId="9" fontId="6" fillId="35" borderId="16" xfId="0" applyNumberFormat="1" applyFont="1" applyFill="1" applyBorder="1" applyAlignment="1">
      <alignment/>
    </xf>
    <xf numFmtId="9" fontId="6" fillId="35" borderId="20" xfId="0" applyNumberFormat="1" applyFont="1" applyFill="1" applyBorder="1" applyAlignment="1">
      <alignment/>
    </xf>
    <xf numFmtId="2" fontId="6" fillId="33" borderId="16" xfId="50" applyNumberFormat="1" applyFont="1" applyFill="1" applyBorder="1" applyAlignment="1">
      <alignment/>
    </xf>
    <xf numFmtId="2" fontId="6" fillId="33" borderId="16" xfId="0" applyNumberFormat="1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9" fontId="6" fillId="33" borderId="16" xfId="50" applyNumberFormat="1" applyFont="1" applyFill="1" applyBorder="1" applyAlignment="1">
      <alignment/>
    </xf>
    <xf numFmtId="9" fontId="6" fillId="33" borderId="16" xfId="0" applyNumberFormat="1" applyFont="1" applyFill="1" applyBorder="1" applyAlignment="1">
      <alignment/>
    </xf>
    <xf numFmtId="9" fontId="6" fillId="33" borderId="20" xfId="0" applyNumberFormat="1" applyFont="1" applyFill="1" applyBorder="1" applyAlignment="1">
      <alignment/>
    </xf>
    <xf numFmtId="4" fontId="6" fillId="33" borderId="16" xfId="0" applyNumberFormat="1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10" fontId="6" fillId="33" borderId="16" xfId="0" applyNumberFormat="1" applyFont="1" applyFill="1" applyBorder="1" applyAlignment="1">
      <alignment/>
    </xf>
    <xf numFmtId="10" fontId="6" fillId="33" borderId="20" xfId="0" applyNumberFormat="1" applyFont="1" applyFill="1" applyBorder="1" applyAlignment="1">
      <alignment/>
    </xf>
    <xf numFmtId="4" fontId="6" fillId="35" borderId="0" xfId="0" applyNumberFormat="1" applyFont="1" applyFill="1" applyAlignment="1">
      <alignment/>
    </xf>
    <xf numFmtId="4" fontId="6" fillId="35" borderId="16" xfId="0" applyNumberFormat="1" applyFont="1" applyFill="1" applyBorder="1" applyAlignment="1">
      <alignment/>
    </xf>
    <xf numFmtId="0" fontId="5" fillId="36" borderId="23" xfId="0" applyFont="1" applyFill="1" applyBorder="1" applyAlignment="1">
      <alignment horizontal="center"/>
    </xf>
    <xf numFmtId="0" fontId="3" fillId="36" borderId="24" xfId="48" applyFont="1" applyFill="1" applyBorder="1" applyAlignment="1">
      <alignment vertical="center" wrapText="1"/>
      <protection/>
    </xf>
    <xf numFmtId="4" fontId="7" fillId="36" borderId="16" xfId="0" applyNumberFormat="1" applyFont="1" applyFill="1" applyBorder="1" applyAlignment="1">
      <alignment/>
    </xf>
    <xf numFmtId="9" fontId="7" fillId="36" borderId="16" xfId="50" applyNumberFormat="1" applyFont="1" applyFill="1" applyBorder="1" applyAlignment="1">
      <alignment/>
    </xf>
    <xf numFmtId="9" fontId="14" fillId="36" borderId="16" xfId="50" applyNumberFormat="1" applyFont="1" applyFill="1" applyBorder="1" applyAlignment="1">
      <alignment/>
    </xf>
    <xf numFmtId="9" fontId="7" fillId="36" borderId="16" xfId="0" applyNumberFormat="1" applyFont="1" applyFill="1" applyBorder="1" applyAlignment="1">
      <alignment/>
    </xf>
    <xf numFmtId="9" fontId="7" fillId="36" borderId="20" xfId="0" applyNumberFormat="1" applyFont="1" applyFill="1" applyBorder="1" applyAlignment="1">
      <alignment/>
    </xf>
    <xf numFmtId="9" fontId="6" fillId="36" borderId="16" xfId="50" applyNumberFormat="1" applyFont="1" applyFill="1" applyBorder="1" applyAlignment="1">
      <alignment/>
    </xf>
    <xf numFmtId="2" fontId="7" fillId="36" borderId="16" xfId="50" applyNumberFormat="1" applyFont="1" applyFill="1" applyBorder="1" applyAlignment="1">
      <alignment/>
    </xf>
    <xf numFmtId="2" fontId="7" fillId="36" borderId="16" xfId="0" applyNumberFormat="1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20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28575</xdr:rowOff>
    </xdr:from>
    <xdr:to>
      <xdr:col>8</xdr:col>
      <xdr:colOff>438150</xdr:colOff>
      <xdr:row>10</xdr:row>
      <xdr:rowOff>85725</xdr:rowOff>
    </xdr:to>
    <xdr:pic>
      <xdr:nvPicPr>
        <xdr:cNvPr id="1" name="Imagem 1" descr="LOGO ITAMBÉ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981075"/>
          <a:ext cx="19812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tabSelected="1" zoomScale="110" zoomScaleNormal="110" zoomScalePageLayoutView="0" workbookViewId="0" topLeftCell="A1">
      <selection activeCell="J39" sqref="J39"/>
    </sheetView>
  </sheetViews>
  <sheetFormatPr defaultColWidth="9.140625" defaultRowHeight="15" customHeight="1"/>
  <cols>
    <col min="1" max="1" width="5.140625" style="0" customWidth="1"/>
    <col min="2" max="2" width="43.57421875" style="0" customWidth="1"/>
    <col min="3" max="3" width="14.421875" style="0" customWidth="1"/>
    <col min="4" max="4" width="10.8515625" style="0" customWidth="1"/>
    <col min="5" max="6" width="11.57421875" style="0" customWidth="1"/>
    <col min="7" max="7" width="10.7109375" style="0" customWidth="1"/>
    <col min="8" max="8" width="12.421875" style="0" customWidth="1"/>
    <col min="9" max="9" width="10.8515625" style="0" customWidth="1"/>
    <col min="10" max="10" width="12.57421875" style="0" customWidth="1"/>
  </cols>
  <sheetData>
    <row r="1" spans="2:6" ht="15" customHeight="1">
      <c r="B1" s="2"/>
      <c r="C1" s="2"/>
      <c r="D1" s="2"/>
      <c r="E1" s="2"/>
      <c r="F1" s="2"/>
    </row>
    <row r="2" spans="2:7" ht="15" customHeight="1">
      <c r="B2" s="2"/>
      <c r="C2" s="2"/>
      <c r="D2" s="2"/>
      <c r="E2" s="57"/>
      <c r="F2" s="2"/>
      <c r="G2" s="58"/>
    </row>
    <row r="3" spans="2:8" ht="15" customHeight="1">
      <c r="B3" s="2"/>
      <c r="C3" s="1"/>
      <c r="D3" s="1"/>
      <c r="E3" s="1"/>
      <c r="F3" s="1"/>
      <c r="G3" s="1"/>
      <c r="H3" s="2"/>
    </row>
    <row r="4" spans="1:10" ht="15" customHeight="1" thickBot="1">
      <c r="A4" s="18"/>
      <c r="B4" s="17"/>
      <c r="C4" s="17"/>
      <c r="D4" s="17"/>
      <c r="E4" s="17"/>
      <c r="F4" s="17"/>
      <c r="G4" s="17"/>
      <c r="H4" s="18"/>
      <c r="I4" s="18"/>
      <c r="J4" s="2"/>
    </row>
    <row r="5" spans="1:10" ht="15" customHeight="1">
      <c r="A5" s="12"/>
      <c r="B5" s="13"/>
      <c r="C5" s="13"/>
      <c r="D5" s="13"/>
      <c r="E5" s="13"/>
      <c r="F5" s="13"/>
      <c r="G5" s="13"/>
      <c r="H5" s="14"/>
      <c r="I5" s="15"/>
      <c r="J5" s="2"/>
    </row>
    <row r="6" spans="1:10" ht="15" customHeight="1">
      <c r="A6" s="16"/>
      <c r="B6" s="17"/>
      <c r="C6" s="17"/>
      <c r="D6" s="17"/>
      <c r="E6" s="17"/>
      <c r="F6" s="17"/>
      <c r="G6" s="17"/>
      <c r="H6" s="18"/>
      <c r="I6" s="19"/>
      <c r="J6" s="2"/>
    </row>
    <row r="7" spans="1:10" ht="15" customHeight="1">
      <c r="A7" s="16"/>
      <c r="B7" s="6" t="s">
        <v>0</v>
      </c>
      <c r="C7" s="17"/>
      <c r="D7" s="17"/>
      <c r="E7" s="17"/>
      <c r="F7" s="17"/>
      <c r="G7" s="17"/>
      <c r="H7" s="18"/>
      <c r="I7" s="19"/>
      <c r="J7" s="2"/>
    </row>
    <row r="8" spans="1:10" ht="15" customHeight="1">
      <c r="A8" s="16"/>
      <c r="B8" s="3"/>
      <c r="C8" s="3"/>
      <c r="D8" s="3"/>
      <c r="E8" s="3"/>
      <c r="F8" s="3"/>
      <c r="G8" s="3"/>
      <c r="H8" s="18"/>
      <c r="I8" s="19"/>
      <c r="J8" s="2"/>
    </row>
    <row r="9" spans="1:10" ht="15" customHeight="1">
      <c r="A9" s="16"/>
      <c r="B9" s="3" t="s">
        <v>34</v>
      </c>
      <c r="C9" s="3"/>
      <c r="D9" s="3"/>
      <c r="E9" s="3"/>
      <c r="F9" s="3"/>
      <c r="G9" s="3"/>
      <c r="H9" s="18"/>
      <c r="I9" s="19"/>
      <c r="J9" s="2"/>
    </row>
    <row r="10" spans="1:10" ht="15" customHeight="1">
      <c r="A10" s="16"/>
      <c r="B10" s="3" t="s">
        <v>35</v>
      </c>
      <c r="C10" s="3"/>
      <c r="D10" s="3"/>
      <c r="E10" s="3"/>
      <c r="F10" s="3"/>
      <c r="G10" s="3"/>
      <c r="H10" s="18"/>
      <c r="I10" s="19"/>
      <c r="J10" s="2"/>
    </row>
    <row r="11" spans="1:10" ht="15" customHeight="1">
      <c r="A11" s="16"/>
      <c r="B11" s="36"/>
      <c r="C11" s="37"/>
      <c r="D11" s="38"/>
      <c r="E11" s="39"/>
      <c r="F11" s="40"/>
      <c r="G11" s="18"/>
      <c r="H11" s="18"/>
      <c r="I11" s="19"/>
      <c r="J11" s="2"/>
    </row>
    <row r="12" spans="1:10" ht="15" customHeight="1">
      <c r="A12" s="16"/>
      <c r="B12" s="3" t="s">
        <v>7</v>
      </c>
      <c r="C12" s="3" t="s">
        <v>1</v>
      </c>
      <c r="D12" s="3"/>
      <c r="E12" s="3"/>
      <c r="F12" s="61">
        <v>135774.87</v>
      </c>
      <c r="G12" s="18"/>
      <c r="H12" s="18"/>
      <c r="I12" s="19"/>
      <c r="J12" s="2"/>
    </row>
    <row r="13" spans="1:10" ht="15" customHeight="1">
      <c r="A13" s="16"/>
      <c r="B13" s="18"/>
      <c r="C13" s="18"/>
      <c r="D13" s="18"/>
      <c r="E13" s="18"/>
      <c r="F13" s="18"/>
      <c r="G13" s="18"/>
      <c r="H13" s="18"/>
      <c r="I13" s="19"/>
      <c r="J13" s="2"/>
    </row>
    <row r="14" spans="1:10" ht="15" customHeight="1">
      <c r="A14" s="30"/>
      <c r="B14" s="31" t="s">
        <v>2</v>
      </c>
      <c r="C14" s="31" t="s">
        <v>3</v>
      </c>
      <c r="D14" s="31" t="s">
        <v>8</v>
      </c>
      <c r="E14" s="31" t="s">
        <v>9</v>
      </c>
      <c r="F14" s="31" t="s">
        <v>10</v>
      </c>
      <c r="G14" s="31" t="s">
        <v>11</v>
      </c>
      <c r="H14" s="31" t="s">
        <v>12</v>
      </c>
      <c r="I14" s="32" t="s">
        <v>13</v>
      </c>
      <c r="J14" s="2"/>
    </row>
    <row r="15" spans="1:10" ht="15" customHeight="1">
      <c r="A15" s="82" t="s">
        <v>15</v>
      </c>
      <c r="B15" s="83" t="s">
        <v>17</v>
      </c>
      <c r="C15" s="84">
        <f>C16+C18+C20+C22+C24</f>
        <v>93641.61</v>
      </c>
      <c r="D15" s="90"/>
      <c r="E15" s="90"/>
      <c r="F15" s="90"/>
      <c r="G15" s="91"/>
      <c r="H15" s="92"/>
      <c r="I15" s="93"/>
      <c r="J15" s="2"/>
    </row>
    <row r="16" spans="1:10" s="10" customFormat="1" ht="15" customHeight="1">
      <c r="A16" s="53" t="s">
        <v>18</v>
      </c>
      <c r="B16" s="51" t="s">
        <v>28</v>
      </c>
      <c r="C16" s="47">
        <v>7417.39</v>
      </c>
      <c r="D16" s="65">
        <v>1</v>
      </c>
      <c r="E16" s="66"/>
      <c r="F16" s="66"/>
      <c r="G16" s="67"/>
      <c r="H16" s="67"/>
      <c r="I16" s="68"/>
      <c r="J16" s="9"/>
    </row>
    <row r="17" spans="1:10" ht="15" customHeight="1">
      <c r="A17" s="52"/>
      <c r="B17" s="50"/>
      <c r="C17" s="22"/>
      <c r="D17" s="49">
        <f>1*C16</f>
        <v>7417.39</v>
      </c>
      <c r="E17" s="69"/>
      <c r="F17" s="69"/>
      <c r="G17" s="70"/>
      <c r="H17" s="71"/>
      <c r="I17" s="72"/>
      <c r="J17" s="2"/>
    </row>
    <row r="18" spans="1:10" s="10" customFormat="1" ht="15" customHeight="1">
      <c r="A18" s="46" t="s">
        <v>20</v>
      </c>
      <c r="B18" s="51" t="s">
        <v>19</v>
      </c>
      <c r="C18" s="48">
        <v>12262.91</v>
      </c>
      <c r="D18" s="65">
        <v>1</v>
      </c>
      <c r="E18" s="66"/>
      <c r="F18" s="66"/>
      <c r="G18" s="67"/>
      <c r="H18" s="67"/>
      <c r="I18" s="68"/>
      <c r="J18" s="9"/>
    </row>
    <row r="19" spans="1:10" ht="15" customHeight="1">
      <c r="A19" s="41"/>
      <c r="B19" s="42"/>
      <c r="C19" s="22"/>
      <c r="D19" s="49">
        <f>1*C18</f>
        <v>12262.91</v>
      </c>
      <c r="E19" s="73"/>
      <c r="F19" s="73"/>
      <c r="G19" s="74"/>
      <c r="H19" s="74"/>
      <c r="I19" s="75"/>
      <c r="J19" s="2"/>
    </row>
    <row r="20" spans="1:10" s="10" customFormat="1" ht="15" customHeight="1">
      <c r="A20" s="46" t="s">
        <v>22</v>
      </c>
      <c r="B20" s="45" t="s">
        <v>29</v>
      </c>
      <c r="C20" s="48">
        <v>51378.69</v>
      </c>
      <c r="D20" s="65">
        <v>0.6</v>
      </c>
      <c r="E20" s="66">
        <v>0.4</v>
      </c>
      <c r="F20" s="66"/>
      <c r="G20" s="67"/>
      <c r="H20" s="67"/>
      <c r="I20" s="68"/>
      <c r="J20" s="9"/>
    </row>
    <row r="21" spans="1:10" ht="15" customHeight="1">
      <c r="A21" s="59"/>
      <c r="B21" s="60"/>
      <c r="C21" s="55"/>
      <c r="D21" s="54">
        <f>0.6*C20</f>
        <v>30827.214</v>
      </c>
      <c r="E21" s="69">
        <f>0.4*C20</f>
        <v>20551.476000000002</v>
      </c>
      <c r="F21" s="69"/>
      <c r="G21" s="70"/>
      <c r="H21" s="71"/>
      <c r="I21" s="72"/>
      <c r="J21" s="2"/>
    </row>
    <row r="22" spans="1:10" s="10" customFormat="1" ht="15" customHeight="1">
      <c r="A22" s="46" t="s">
        <v>26</v>
      </c>
      <c r="B22" s="45" t="s">
        <v>4</v>
      </c>
      <c r="C22" s="48">
        <v>10325.98</v>
      </c>
      <c r="D22" s="65"/>
      <c r="E22" s="66"/>
      <c r="F22" s="66">
        <v>1</v>
      </c>
      <c r="G22" s="67"/>
      <c r="H22" s="67"/>
      <c r="I22" s="68"/>
      <c r="J22" s="9"/>
    </row>
    <row r="23" spans="1:10" ht="15" customHeight="1">
      <c r="A23" s="59"/>
      <c r="B23" s="60"/>
      <c r="C23" s="55"/>
      <c r="D23" s="54"/>
      <c r="E23" s="69"/>
      <c r="F23" s="69">
        <f>C22*1</f>
        <v>10325.98</v>
      </c>
      <c r="G23" s="70"/>
      <c r="H23" s="71"/>
      <c r="I23" s="72"/>
      <c r="J23" s="2"/>
    </row>
    <row r="24" spans="1:10" s="10" customFormat="1" ht="15" customHeight="1">
      <c r="A24" s="46" t="s">
        <v>27</v>
      </c>
      <c r="B24" s="45" t="s">
        <v>21</v>
      </c>
      <c r="C24" s="48">
        <v>12256.64</v>
      </c>
      <c r="D24" s="65"/>
      <c r="E24" s="66">
        <v>1</v>
      </c>
      <c r="F24" s="66"/>
      <c r="G24" s="67"/>
      <c r="H24" s="67"/>
      <c r="I24" s="68"/>
      <c r="J24" s="9"/>
    </row>
    <row r="25" spans="1:10" ht="15" customHeight="1">
      <c r="A25" s="8"/>
      <c r="B25" s="23"/>
      <c r="C25" s="22"/>
      <c r="D25" s="63"/>
      <c r="E25" s="70">
        <f>1*C24</f>
        <v>12256.64</v>
      </c>
      <c r="F25" s="70"/>
      <c r="G25" s="70"/>
      <c r="H25" s="76"/>
      <c r="I25" s="77"/>
      <c r="J25" s="2"/>
    </row>
    <row r="26" spans="1:10" s="10" customFormat="1" ht="15" customHeight="1">
      <c r="A26" s="82" t="s">
        <v>16</v>
      </c>
      <c r="B26" s="83" t="s">
        <v>30</v>
      </c>
      <c r="C26" s="84">
        <v>19896.28</v>
      </c>
      <c r="D26" s="85"/>
      <c r="E26" s="85"/>
      <c r="F26" s="89">
        <v>1</v>
      </c>
      <c r="G26" s="87"/>
      <c r="H26" s="87"/>
      <c r="I26" s="88"/>
      <c r="J26" s="9"/>
    </row>
    <row r="27" spans="1:10" ht="15" customHeight="1">
      <c r="A27" s="52"/>
      <c r="B27" s="50"/>
      <c r="C27" s="22"/>
      <c r="D27" s="49"/>
      <c r="E27" s="54"/>
      <c r="F27" s="69">
        <f>1*C26</f>
        <v>19896.28</v>
      </c>
      <c r="G27" s="62"/>
      <c r="H27" s="43"/>
      <c r="I27" s="44"/>
      <c r="J27" s="2"/>
    </row>
    <row r="28" spans="1:10" s="10" customFormat="1" ht="15" customHeight="1">
      <c r="A28" s="82" t="s">
        <v>36</v>
      </c>
      <c r="B28" s="83" t="s">
        <v>31</v>
      </c>
      <c r="C28" s="84">
        <f>C29+C31+C33</f>
        <v>17680.260000000002</v>
      </c>
      <c r="D28" s="85"/>
      <c r="E28" s="85"/>
      <c r="F28" s="85"/>
      <c r="G28" s="87"/>
      <c r="H28" s="87"/>
      <c r="I28" s="88"/>
      <c r="J28" s="9"/>
    </row>
    <row r="29" spans="1:10" ht="15" customHeight="1">
      <c r="A29" s="53" t="s">
        <v>37</v>
      </c>
      <c r="B29" s="45" t="s">
        <v>23</v>
      </c>
      <c r="C29" s="80">
        <v>6010.83</v>
      </c>
      <c r="D29" s="66">
        <v>0.4</v>
      </c>
      <c r="E29" s="66">
        <v>0.5</v>
      </c>
      <c r="F29" s="67">
        <v>0.1</v>
      </c>
      <c r="G29" s="67"/>
      <c r="H29" s="67"/>
      <c r="I29" s="68"/>
      <c r="J29" s="2"/>
    </row>
    <row r="30" spans="1:10" s="10" customFormat="1" ht="15" customHeight="1">
      <c r="A30" s="52"/>
      <c r="B30" s="50"/>
      <c r="C30" s="22"/>
      <c r="D30" s="69">
        <f>0.4*C29</f>
        <v>2404.332</v>
      </c>
      <c r="E30" s="69">
        <f>0.5*C29</f>
        <v>3005.415</v>
      </c>
      <c r="F30" s="10">
        <f>0.1*C29</f>
        <v>601.083</v>
      </c>
      <c r="G30" s="78"/>
      <c r="H30" s="78"/>
      <c r="I30" s="79"/>
      <c r="J30" s="9"/>
    </row>
    <row r="31" spans="1:10" ht="15" customHeight="1">
      <c r="A31" s="46" t="s">
        <v>38</v>
      </c>
      <c r="B31" s="45" t="s">
        <v>33</v>
      </c>
      <c r="C31" s="81">
        <v>6214.83</v>
      </c>
      <c r="D31" s="66">
        <v>0.2</v>
      </c>
      <c r="E31" s="66">
        <v>0.6</v>
      </c>
      <c r="F31" s="66">
        <v>0.2</v>
      </c>
      <c r="G31" s="67"/>
      <c r="H31" s="67"/>
      <c r="I31" s="68"/>
      <c r="J31" s="2"/>
    </row>
    <row r="32" spans="1:10" s="10" customFormat="1" ht="15" customHeight="1">
      <c r="A32" s="41"/>
      <c r="B32" s="42"/>
      <c r="C32" s="22"/>
      <c r="D32" s="69">
        <f>0.2*C31</f>
        <v>1242.9660000000001</v>
      </c>
      <c r="E32" s="69">
        <f>0.6*C31</f>
        <v>3728.8979999999997</v>
      </c>
      <c r="F32" s="69">
        <f>0.2*C31</f>
        <v>1242.9660000000001</v>
      </c>
      <c r="G32" s="70"/>
      <c r="H32" s="71"/>
      <c r="I32" s="72"/>
      <c r="J32" s="9"/>
    </row>
    <row r="33" spans="1:10" ht="15" customHeight="1">
      <c r="A33" s="46" t="s">
        <v>40</v>
      </c>
      <c r="B33" s="45" t="s">
        <v>41</v>
      </c>
      <c r="C33" s="81">
        <v>5454.6</v>
      </c>
      <c r="D33" s="66"/>
      <c r="E33" s="66"/>
      <c r="F33" s="66">
        <v>1</v>
      </c>
      <c r="G33" s="67"/>
      <c r="H33" s="67"/>
      <c r="I33" s="68"/>
      <c r="J33" s="2"/>
    </row>
    <row r="34" spans="1:10" s="10" customFormat="1" ht="15" customHeight="1">
      <c r="A34" s="41"/>
      <c r="B34" s="42"/>
      <c r="C34" s="22"/>
      <c r="D34" s="69"/>
      <c r="E34" s="69"/>
      <c r="F34" s="69">
        <f>1*C33</f>
        <v>5454.6</v>
      </c>
      <c r="G34" s="70"/>
      <c r="H34" s="71"/>
      <c r="I34" s="72"/>
      <c r="J34" s="9"/>
    </row>
    <row r="35" spans="1:10" ht="15" customHeight="1">
      <c r="A35" s="82" t="s">
        <v>39</v>
      </c>
      <c r="B35" s="83" t="s">
        <v>43</v>
      </c>
      <c r="C35" s="84">
        <v>1090.56</v>
      </c>
      <c r="D35" s="85">
        <v>1</v>
      </c>
      <c r="E35" s="86"/>
      <c r="F35" s="85"/>
      <c r="G35" s="87"/>
      <c r="H35" s="87"/>
      <c r="I35" s="88"/>
      <c r="J35" s="2"/>
    </row>
    <row r="36" spans="1:10" s="7" customFormat="1" ht="15" customHeight="1">
      <c r="A36" s="11"/>
      <c r="B36" s="23"/>
      <c r="C36" s="22"/>
      <c r="D36" s="64">
        <f>1*C35</f>
        <v>1090.56</v>
      </c>
      <c r="E36" s="64"/>
      <c r="F36" s="62"/>
      <c r="G36" s="62"/>
      <c r="H36" s="22"/>
      <c r="I36" s="33"/>
      <c r="J36" s="5"/>
    </row>
    <row r="37" spans="1:10" ht="15" customHeight="1">
      <c r="A37" s="82" t="s">
        <v>42</v>
      </c>
      <c r="B37" s="83" t="s">
        <v>32</v>
      </c>
      <c r="C37" s="84">
        <v>3466.16</v>
      </c>
      <c r="D37" s="85">
        <v>1</v>
      </c>
      <c r="E37" s="86"/>
      <c r="F37" s="85"/>
      <c r="G37" s="87"/>
      <c r="H37" s="87"/>
      <c r="I37" s="88"/>
      <c r="J37" s="4"/>
    </row>
    <row r="38" spans="1:10" ht="15" customHeight="1">
      <c r="A38" s="11"/>
      <c r="B38" s="23"/>
      <c r="C38" s="22"/>
      <c r="D38" s="64">
        <f>1*C37</f>
        <v>3466.16</v>
      </c>
      <c r="E38" s="64"/>
      <c r="F38" s="62"/>
      <c r="G38" s="62"/>
      <c r="H38" s="22"/>
      <c r="I38" s="33"/>
      <c r="J38" s="2"/>
    </row>
    <row r="39" spans="1:10" ht="15" customHeight="1">
      <c r="A39" s="29"/>
      <c r="B39" s="24" t="s">
        <v>14</v>
      </c>
      <c r="C39" s="21">
        <f>C15+C26+C28++C35+C37</f>
        <v>135774.87</v>
      </c>
      <c r="D39" s="56">
        <f>D17+D19+D21+D30+D32+D36+D38</f>
        <v>58711.53199999999</v>
      </c>
      <c r="E39" s="56">
        <f>E21+E25+E30+E32</f>
        <v>39542.429000000004</v>
      </c>
      <c r="F39" s="20">
        <f>F23+F27+F30+F32+F34</f>
        <v>37520.909</v>
      </c>
      <c r="G39" s="21"/>
      <c r="H39" s="21"/>
      <c r="I39" s="34"/>
      <c r="J39" s="5"/>
    </row>
    <row r="40" spans="1:10" ht="15" customHeight="1">
      <c r="A40" s="16"/>
      <c r="B40" s="18"/>
      <c r="D40" s="25"/>
      <c r="E40" s="18"/>
      <c r="F40" s="18"/>
      <c r="G40" s="18"/>
      <c r="H40" s="18"/>
      <c r="I40" s="19"/>
      <c r="J40" s="2"/>
    </row>
    <row r="41" spans="1:10" ht="15" customHeight="1">
      <c r="A41" s="16"/>
      <c r="B41" s="18"/>
      <c r="C41" s="18"/>
      <c r="D41" s="18"/>
      <c r="E41" s="18"/>
      <c r="F41" s="18"/>
      <c r="G41" s="18"/>
      <c r="H41" s="18"/>
      <c r="I41" s="19"/>
      <c r="J41" s="2"/>
    </row>
    <row r="42" spans="1:10" ht="15" customHeight="1">
      <c r="A42" s="16"/>
      <c r="B42" s="35" t="s">
        <v>5</v>
      </c>
      <c r="C42" s="18"/>
      <c r="D42" s="2"/>
      <c r="E42" s="35" t="s">
        <v>24</v>
      </c>
      <c r="F42" s="2"/>
      <c r="G42" s="18"/>
      <c r="H42" s="18"/>
      <c r="I42" s="19"/>
      <c r="J42" s="2"/>
    </row>
    <row r="43" spans="1:10" ht="15" customHeight="1">
      <c r="A43" s="16"/>
      <c r="B43" s="35" t="s">
        <v>6</v>
      </c>
      <c r="C43" s="18"/>
      <c r="D43" s="2"/>
      <c r="E43" s="35" t="s">
        <v>25</v>
      </c>
      <c r="F43" s="2"/>
      <c r="G43" s="18"/>
      <c r="H43" s="18"/>
      <c r="I43" s="19"/>
      <c r="J43" s="2"/>
    </row>
    <row r="44" spans="1:10" ht="15" customHeight="1" thickBot="1">
      <c r="A44" s="26"/>
      <c r="B44" s="27"/>
      <c r="C44" s="27"/>
      <c r="D44" s="27"/>
      <c r="E44" s="27"/>
      <c r="F44" s="27"/>
      <c r="G44" s="27"/>
      <c r="H44" s="27"/>
      <c r="I44" s="28"/>
      <c r="J44" s="2"/>
    </row>
    <row r="45" spans="1:10" ht="15" customHeight="1">
      <c r="A45" s="18"/>
      <c r="B45" s="18"/>
      <c r="C45" s="18"/>
      <c r="D45" s="18"/>
      <c r="E45" s="18"/>
      <c r="F45" s="18"/>
      <c r="G45" s="18"/>
      <c r="H45" s="18"/>
      <c r="I45" s="18"/>
      <c r="J45" s="2"/>
    </row>
    <row r="46" spans="1:10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9" ht="15" customHeight="1">
      <c r="A47" s="2"/>
      <c r="B47" s="2"/>
      <c r="C47" s="2"/>
      <c r="D47" s="2"/>
      <c r="E47" s="2"/>
      <c r="F47" s="2"/>
      <c r="G47" s="2"/>
      <c r="H47" s="2"/>
      <c r="I47" s="2"/>
    </row>
    <row r="48" spans="1:9" ht="15" customHeight="1">
      <c r="A48" s="2"/>
      <c r="B48" s="2"/>
      <c r="C48" s="2"/>
      <c r="D48" s="2"/>
      <c r="E48" s="2"/>
      <c r="F48" s="2"/>
      <c r="G48" s="2"/>
      <c r="H48" s="2"/>
      <c r="I48" s="2"/>
    </row>
  </sheetData>
  <sheetProtection/>
  <printOptions horizontalCentered="1" verticalCentered="1"/>
  <pageMargins left="0.2362204724409449" right="0.2362204724409449" top="0.1968503937007874" bottom="0.15748031496062992" header="0.31496062992125984" footer="0.31496062992125984"/>
  <pageSetup fitToHeight="1" fitToWidth="1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AMANDA</cp:lastModifiedBy>
  <cp:lastPrinted>2017-06-13T18:24:09Z</cp:lastPrinted>
  <dcterms:created xsi:type="dcterms:W3CDTF">2017-04-13T20:19:48Z</dcterms:created>
  <dcterms:modified xsi:type="dcterms:W3CDTF">2019-09-05T13:08:13Z</dcterms:modified>
  <cp:category/>
  <cp:version/>
  <cp:contentType/>
  <cp:contentStatus/>
</cp:coreProperties>
</file>